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" windowWidth="12030" windowHeight="8700" activeTab="0"/>
  </bookViews>
  <sheets>
    <sheet name="doc1" sheetId="1" r:id="rId1"/>
  </sheets>
  <definedNames>
    <definedName name="_xlnm.Print_Area" localSheetId="0">'doc1'!$B$2:$H$136</definedName>
    <definedName name="Z_0033192B_1394_4123_9DA7_A06C0AFB51E3_.wvu.Cols" localSheetId="0" hidden="1">'doc1'!$A:$A</definedName>
    <definedName name="Z_0033192B_1394_4123_9DA7_A06C0AFB51E3_.wvu.PrintArea" localSheetId="0" hidden="1">'doc1'!$B$2:$H$136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H6" authorId="0">
      <text>
        <r>
          <rPr>
            <sz val="10"/>
            <color indexed="8"/>
            <rFont val="Arial"/>
            <family val="0"/>
          </rPr>
          <t>-:</t>
        </r>
        <r>
          <rPr>
            <sz val="8"/>
            <color indexed="8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<sst xmlns="http://schemas.openxmlformats.org/spreadsheetml/2006/main" count="277" uniqueCount="190">
  <si>
    <t>Dział</t>
  </si>
  <si>
    <t>Rozdział</t>
  </si>
  <si>
    <t>Paragraf</t>
  </si>
  <si>
    <t>Treść</t>
  </si>
  <si>
    <t>010</t>
  </si>
  <si>
    <t>Rolnictwo i łowiectwo</t>
  </si>
  <si>
    <t>6290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</si>
  <si>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</si>
  <si>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</si>
  <si>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</si>
  <si>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</si>
  <si>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</si>
  <si>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</si>
  <si>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</si>
  <si>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</si>
  <si>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</si>
  <si>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</si>
  <si>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</si>
  <si>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</si>
  <si>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60016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</si>
  <si>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</si>
  <si>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</si>
  <si>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</si>
  <si>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</si>
  <si>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</si>
  <si>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</si>
  <si>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</si>
  <si>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</si>
  <si>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</si>
  <si>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</si>
  <si>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</si>
  <si>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</si>
  <si>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</si>
  <si>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</si>
  <si>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</si>
  <si>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750</t>
  </si>
  <si>
    <t>Administracja publiczna</t>
  </si>
  <si>
    <t>75011</t>
  </si>
  <si>
    <t>Urzędy wojewódzkie</t>
  </si>
  <si>
    <t>0690</t>
  </si>
  <si>
    <t>Wpływy z różnych opłat</t>
  </si>
  <si>
    <t>75023</t>
  </si>
  <si>
    <t>Urzędy gmin (miast i miast na prawach powiatu)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</si>
  <si>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</si>
  <si>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</si>
  <si>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</si>
  <si>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</si>
  <si>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</si>
  <si>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</si>
  <si>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</si>
  <si>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</si>
  <si>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</si>
  <si>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</si>
  <si>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</si>
  <si>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</si>
  <si>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</si>
  <si>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</si>
  <si>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</si>
  <si>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</si>
  <si>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</si>
  <si>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</si>
  <si>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</si>
  <si>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</si>
  <si>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</si>
  <si>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</si>
  <si>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</si>
  <si>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</si>
  <si>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</si>
  <si>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</si>
  <si>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</si>
  <si>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</si>
  <si>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</si>
  <si>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</si>
  <si>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</si>
  <si>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</si>
  <si>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</si>
  <si>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</si>
  <si>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</si>
  <si>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</si>
  <si>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</si>
  <si>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</si>
  <si>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</si>
  <si>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</si>
  <si>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</si>
  <si>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</si>
  <si>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</si>
  <si>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</si>
  <si>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</si>
  <si>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</si>
  <si>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</si>
  <si>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</si>
  <si>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</si>
  <si>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</si>
  <si>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</si>
  <si>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</si>
  <si>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</si>
  <si>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</si>
  <si>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</si>
  <si>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</si>
  <si>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</si>
  <si>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</si>
  <si>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</si>
  <si>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</si>
  <si>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</si>
  <si>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</si>
  <si>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</si>
  <si>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</si>
  <si>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</si>
  <si>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</si>
  <si>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</si>
  <si>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</si>
  <si>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6300</t>
  </si>
  <si>
    <t>Wpływy z tytułu pomocy finansowej udzielanej między jednostkami samorządu terytorialnego na dofinansowanie własnych zadań inwestycyjnych i zakupów inwestycyjnych</t>
  </si>
  <si>
    <t>80195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</si>
  <si>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</si>
  <si>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</si>
  <si>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</si>
  <si>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</si>
  <si>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</si>
  <si>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</si>
  <si>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</si>
  <si>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</si>
  <si>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</si>
  <si>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</si>
  <si>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</si>
  <si>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900</t>
  </si>
  <si>
    <t>Gospodarka komunalna i ochrona środowiska</t>
  </si>
  <si>
    <t>90095</t>
  </si>
  <si>
    <t>2440</t>
  </si>
  <si>
    <t>Dotacje otrzymane z funduszy celowych na realizację zadań bieżących jednostek sektora finansów publicznych</t>
  </si>
  <si>
    <t>926</t>
  </si>
  <si>
    <t>Kultura fizyczna i sport</t>
  </si>
  <si>
    <t>92601</t>
  </si>
  <si>
    <t>Obiekty sportowe</t>
  </si>
  <si>
    <t>RAZEM:</t>
  </si>
  <si>
    <t>Wpływy z róznych dochodów</t>
  </si>
  <si>
    <t>90001</t>
  </si>
  <si>
    <t>Gospodarka ściekowa i ochrona wód</t>
  </si>
  <si>
    <t>Środki na dofinansowanie własnych inwestycji gmin, powoiatów, samorządów województw, pozyskane z innych żródeł</t>
  </si>
  <si>
    <t>1</t>
  </si>
  <si>
    <t>2</t>
  </si>
  <si>
    <t>3</t>
  </si>
  <si>
    <t>4</t>
  </si>
  <si>
    <t>6</t>
  </si>
  <si>
    <t>2708</t>
  </si>
  <si>
    <t>Środki na dofinansowanie własnych zadań bieżących gmin, powiatów, samorzadów województw pozyskane z innych źródeł</t>
  </si>
  <si>
    <t>Wpływy z tytułu pomocy finansowej udzielanej między jednostaki samorządu terytorialnego na dofinanoswanie własnych zadań inwestycyjnych i zakupów inwestycyjnych</t>
  </si>
  <si>
    <t xml:space="preserve"> Plan na 2008</t>
  </si>
  <si>
    <t>Obrona cywilna</t>
  </si>
  <si>
    <t>5</t>
  </si>
  <si>
    <t>7</t>
  </si>
  <si>
    <t>% wykonania 6:5</t>
  </si>
  <si>
    <t>6620</t>
  </si>
  <si>
    <t>Dotace celowe otrzymane z powiatu na inwestycje i zakupy inwestycyjne realizowane na podstawie porozumień między jst</t>
  </si>
  <si>
    <t>0370</t>
  </si>
  <si>
    <t>Podatek od posiadania psów</t>
  </si>
  <si>
    <t>80104</t>
  </si>
  <si>
    <t>Przedszkola</t>
  </si>
  <si>
    <t>80110</t>
  </si>
  <si>
    <t>Gimnazja</t>
  </si>
  <si>
    <t>2710</t>
  </si>
  <si>
    <t>Wpływy z tytułu pomocy finansowej udzielonej między jednostkami samorządu terytorialnego na dofinansowanie własnych zadań bieżacvych</t>
  </si>
  <si>
    <t>854</t>
  </si>
  <si>
    <t>Edukacyjna opieka wychowawcza</t>
  </si>
  <si>
    <t>85415</t>
  </si>
  <si>
    <t>,</t>
  </si>
  <si>
    <t>Pomoc materialna dla uczniów</t>
  </si>
  <si>
    <t>6330</t>
  </si>
  <si>
    <t>Dotacje celowe otrzymane z budżetu państwa na realizację inwestycji i zakupów inwqestycyjnych własnych gmin</t>
  </si>
  <si>
    <t xml:space="preserve"> Wykonanie dochodów budżetu Gminy Kałuszyn   za  2008 r  w układzie pełnej klasyfikacji budżetowej</t>
  </si>
  <si>
    <t>Wykonanie za  2008r.</t>
  </si>
  <si>
    <t>01010</t>
  </si>
  <si>
    <t>Infrastruktura wodociągowa i sanitacyjna wsi</t>
  </si>
  <si>
    <t>0570</t>
  </si>
  <si>
    <t>Grzywny, mandaty i inne kary pieniężne od osób fikzycznych</t>
  </si>
  <si>
    <t>2360</t>
  </si>
  <si>
    <t>Dochody jednostek samorządu terytorialnego związane z realizacją zadań z zakresu administracji rządowej oraz innych zadań zleconych ustawami</t>
  </si>
  <si>
    <t>6310</t>
  </si>
  <si>
    <t>Dotacje celowe otrzymane z budżetu pzństwa na inwestycje i zakupy inwestycyjne z zakresu administracji rządowej oraz innych zadań zleconych gminom ustawami</t>
  </si>
  <si>
    <t>2008</t>
  </si>
  <si>
    <t>2009</t>
  </si>
  <si>
    <t>Dotacje rozwojowe oraz środki na finansowanie Wsolnej Polityki Rolnej</t>
  </si>
  <si>
    <t>85278</t>
  </si>
  <si>
    <t>Usuwanie skutków klęsk żywiołowych</t>
  </si>
  <si>
    <t>6208</t>
  </si>
  <si>
    <t>6209</t>
  </si>
  <si>
    <t xml:space="preserve">Dotacje rozwojowe </t>
  </si>
  <si>
    <t>75412</t>
  </si>
  <si>
    <t>Ochotnicze straże pożarne</t>
  </si>
  <si>
    <t>Wpływy z tytułu pomocy finansowej udzielanej miezy jednostkami samorządu terytorialnego na dofinansowanie własnych zadań bieżących gmin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</si>
</sst>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5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2" borderId="2" xfId="0" applyFont="1" applyBorder="1" applyAlignment="1">
      <alignment vertical="top" wrapText="1"/>
    </xf>
    <xf numFmtId="49" fontId="2" fillId="2" borderId="3" xfId="0" applyFont="1" applyBorder="1" applyAlignment="1">
      <alignment vertical="top" wrapText="1"/>
    </xf>
    <xf numFmtId="49" fontId="2" fillId="2" borderId="0" xfId="0" applyFont="1" applyAlignment="1">
      <alignment horizontal="left" vertical="top" wrapText="1"/>
    </xf>
    <xf numFmtId="49" fontId="2" fillId="2" borderId="4" xfId="0" applyFont="1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left"/>
      <protection locked="0"/>
    </xf>
    <xf numFmtId="49" fontId="2" fillId="2" borderId="4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left" vertical="center" wrapText="1"/>
    </xf>
    <xf numFmtId="49" fontId="2" fillId="2" borderId="5" xfId="0" applyFont="1" applyFill="1" applyBorder="1" applyAlignment="1">
      <alignment horizontal="center" vertical="center" wrapText="1"/>
    </xf>
    <xf numFmtId="49" fontId="2" fillId="2" borderId="6" xfId="0" applyFont="1" applyFill="1" applyBorder="1" applyAlignment="1">
      <alignment horizontal="center" vertical="center" wrapText="1"/>
    </xf>
    <xf numFmtId="49" fontId="2" fillId="2" borderId="7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Alignment="1">
      <alignment horizontal="right" vertical="center" wrapText="1"/>
    </xf>
    <xf numFmtId="4" fontId="2" fillId="2" borderId="1" xfId="0" applyNumberFormat="1" applyFont="1" applyAlignment="1">
      <alignment horizontal="right" vertical="center" wrapText="1"/>
    </xf>
    <xf numFmtId="49" fontId="2" fillId="2" borderId="8" xfId="0" applyFont="1" applyBorder="1" applyAlignment="1">
      <alignment horizontal="center" vertical="center" wrapText="1"/>
    </xf>
    <xf numFmtId="49" fontId="2" fillId="2" borderId="9" xfId="0" applyFont="1" applyBorder="1" applyAlignment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49" fontId="7" fillId="2" borderId="0" xfId="0" applyFont="1" applyFill="1" applyBorder="1" applyAlignment="1">
      <alignment horizontal="center" vertical="center" wrapText="1"/>
    </xf>
    <xf numFmtId="49" fontId="7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2" fillId="2" borderId="10" xfId="0" applyFont="1" applyBorder="1" applyAlignment="1">
      <alignment horizontal="center" vertical="center" wrapText="1"/>
    </xf>
    <xf numFmtId="49" fontId="2" fillId="2" borderId="11" xfId="0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left" wrapText="1"/>
      <protection locked="0"/>
    </xf>
    <xf numFmtId="49" fontId="7" fillId="4" borderId="1" xfId="0" applyFont="1" applyFill="1" applyAlignment="1">
      <alignment horizontal="center" vertical="center" wrapText="1"/>
    </xf>
    <xf numFmtId="49" fontId="7" fillId="4" borderId="7" xfId="0" applyFont="1" applyFill="1" applyBorder="1" applyAlignment="1">
      <alignment horizontal="center" vertical="center" wrapText="1"/>
    </xf>
    <xf numFmtId="4" fontId="7" fillId="4" borderId="1" xfId="0" applyNumberFormat="1" applyFont="1" applyFill="1" applyAlignment="1">
      <alignment horizontal="right" vertical="center" wrapText="1"/>
    </xf>
    <xf numFmtId="0" fontId="6" fillId="5" borderId="0" xfId="0" applyNumberFormat="1" applyFont="1" applyFill="1" applyBorder="1" applyAlignment="1" applyProtection="1">
      <alignment horizontal="left"/>
      <protection locked="0"/>
    </xf>
    <xf numFmtId="49" fontId="7" fillId="4" borderId="12" xfId="0" applyFont="1" applyFill="1" applyBorder="1" applyAlignment="1">
      <alignment horizontal="center" vertical="center" wrapText="1"/>
    </xf>
    <xf numFmtId="49" fontId="7" fillId="4" borderId="13" xfId="0" applyFont="1" applyFill="1" applyBorder="1" applyAlignment="1">
      <alignment horizontal="center" vertical="center" wrapText="1"/>
    </xf>
    <xf numFmtId="49" fontId="7" fillId="4" borderId="11" xfId="0" applyFont="1" applyFill="1" applyBorder="1" applyAlignment="1">
      <alignment horizontal="center" vertical="center" wrapText="1"/>
    </xf>
    <xf numFmtId="49" fontId="5" fillId="4" borderId="1" xfId="0" applyFont="1" applyFill="1" applyAlignment="1">
      <alignment horizontal="center" vertical="center" wrapText="1"/>
    </xf>
    <xf numFmtId="4" fontId="5" fillId="4" borderId="1" xfId="0" applyNumberFormat="1" applyFont="1" applyFill="1" applyAlignment="1">
      <alignment horizontal="right" vertical="center" wrapText="1"/>
    </xf>
    <xf numFmtId="0" fontId="2" fillId="5" borderId="0" xfId="0" applyNumberFormat="1" applyFont="1" applyFill="1" applyBorder="1" applyAlignment="1" applyProtection="1">
      <alignment horizontal="left"/>
      <protection locked="0"/>
    </xf>
    <xf numFmtId="4" fontId="2" fillId="2" borderId="1" xfId="0" applyNumberFormat="1" applyFont="1" applyFill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3" borderId="0" xfId="0" applyNumberFormat="1" applyFont="1" applyFill="1" applyBorder="1" applyAlignment="1" applyProtection="1">
      <alignment horizontal="left"/>
      <protection locked="0"/>
    </xf>
    <xf numFmtId="49" fontId="2" fillId="2" borderId="15" xfId="0" applyFont="1" applyBorder="1" applyAlignment="1">
      <alignment horizontal="center" vertical="center" wrapText="1"/>
    </xf>
    <xf numFmtId="49" fontId="2" fillId="2" borderId="16" xfId="0" applyFont="1" applyBorder="1" applyAlignment="1">
      <alignment horizontal="center" vertical="center" wrapText="1"/>
    </xf>
    <xf numFmtId="49" fontId="11" fillId="2" borderId="17" xfId="0" applyFont="1" applyBorder="1" applyAlignment="1">
      <alignment horizontal="center" vertical="center" wrapText="1"/>
    </xf>
    <xf numFmtId="49" fontId="11" fillId="2" borderId="18" xfId="0" applyFont="1" applyBorder="1" applyAlignment="1">
      <alignment horizontal="center" vertical="center" wrapText="1"/>
    </xf>
    <xf numFmtId="4" fontId="2" fillId="2" borderId="19" xfId="0" applyNumberFormat="1" applyFont="1" applyBorder="1" applyAlignment="1">
      <alignment horizontal="right" vertical="center" wrapText="1"/>
    </xf>
    <xf numFmtId="4" fontId="12" fillId="2" borderId="20" xfId="0" applyNumberFormat="1" applyFont="1" applyFill="1" applyBorder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7" fillId="4" borderId="1" xfId="0" applyFont="1" applyFill="1" applyAlignment="1">
      <alignment horizontal="left" vertical="center" wrapText="1"/>
    </xf>
    <xf numFmtId="49" fontId="2" fillId="2" borderId="1" xfId="0" applyFont="1" applyFill="1" applyAlignment="1">
      <alignment horizontal="left" vertical="center" wrapText="1"/>
    </xf>
    <xf numFmtId="49" fontId="2" fillId="2" borderId="1" xfId="0" applyFont="1" applyAlignment="1">
      <alignment horizontal="left" vertical="center" wrapText="1"/>
    </xf>
    <xf numFmtId="49" fontId="5" fillId="4" borderId="1" xfId="0" applyFont="1" applyFill="1" applyAlignment="1">
      <alignment horizontal="left" vertical="center" wrapText="1"/>
    </xf>
    <xf numFmtId="49" fontId="2" fillId="2" borderId="19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49" fontId="2" fillId="2" borderId="0" xfId="0" applyFont="1" applyFill="1" applyAlignment="1">
      <alignment horizontal="left" vertical="top" wrapText="1"/>
    </xf>
    <xf numFmtId="49" fontId="5" fillId="2" borderId="1" xfId="0" applyFont="1" applyFill="1" applyAlignment="1">
      <alignment horizontal="center" vertical="center" wrapText="1"/>
    </xf>
    <xf numFmtId="4" fontId="5" fillId="4" borderId="1" xfId="0" applyNumberFormat="1" applyFont="1" applyFill="1" applyAlignment="1">
      <alignment horizontal="right" vertical="center" wrapText="1"/>
    </xf>
    <xf numFmtId="4" fontId="2" fillId="2" borderId="1" xfId="0" applyNumberFormat="1" applyFont="1" applyFill="1" applyAlignment="1">
      <alignment horizontal="right" vertical="center" wrapText="1"/>
    </xf>
    <xf numFmtId="4" fontId="5" fillId="2" borderId="1" xfId="0" applyNumberFormat="1" applyFont="1" applyFill="1" applyAlignment="1">
      <alignment horizontal="right" vertical="center" wrapText="1"/>
    </xf>
    <xf numFmtId="4" fontId="5" fillId="4" borderId="19" xfId="0" applyNumberFormat="1" applyFont="1" applyFill="1" applyBorder="1" applyAlignment="1">
      <alignment horizontal="right" vertical="center" wrapText="1"/>
    </xf>
    <xf numFmtId="4" fontId="5" fillId="4" borderId="7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9" fontId="4" fillId="2" borderId="1" xfId="0" applyFont="1" applyFill="1" applyAlignment="1">
      <alignment horizontal="center" vertical="center" wrapText="1"/>
    </xf>
    <xf numFmtId="49" fontId="12" fillId="2" borderId="21" xfId="0" applyFont="1" applyBorder="1" applyAlignment="1">
      <alignment horizontal="center" vertical="center" wrapText="1"/>
    </xf>
    <xf numFmtId="4" fontId="12" fillId="2" borderId="20" xfId="0" applyNumberFormat="1" applyFont="1" applyBorder="1" applyAlignment="1">
      <alignment horizontal="right" vertical="center" wrapText="1"/>
    </xf>
    <xf numFmtId="49" fontId="2" fillId="2" borderId="10" xfId="0" applyFont="1" applyFill="1" applyBorder="1" applyAlignment="1">
      <alignment horizontal="center" vertical="center" wrapText="1"/>
    </xf>
    <xf numFmtId="49" fontId="2" fillId="2" borderId="11" xfId="0" applyFont="1" applyFill="1" applyBorder="1" applyAlignment="1">
      <alignment horizontal="center" vertical="center" wrapText="1"/>
    </xf>
    <xf numFmtId="49" fontId="5" fillId="4" borderId="19" xfId="0" applyFont="1" applyFill="1" applyBorder="1" applyAlignment="1">
      <alignment horizontal="center" vertical="center" wrapText="1"/>
    </xf>
    <xf numFmtId="49" fontId="2" fillId="2" borderId="22" xfId="0" applyFont="1" applyFill="1" applyBorder="1" applyAlignment="1">
      <alignment horizontal="center" vertical="center" wrapText="1"/>
    </xf>
    <xf numFmtId="49" fontId="2" fillId="2" borderId="23" xfId="0" applyFont="1" applyFill="1" applyBorder="1" applyAlignment="1">
      <alignment horizontal="center" vertical="center" wrapText="1"/>
    </xf>
    <xf numFmtId="49" fontId="2" fillId="2" borderId="24" xfId="0" applyFont="1" applyFill="1" applyBorder="1" applyAlignment="1">
      <alignment horizontal="center" vertical="center" wrapText="1"/>
    </xf>
    <xf numFmtId="49" fontId="2" fillId="2" borderId="25" xfId="0" applyFont="1" applyFill="1" applyBorder="1" applyAlignment="1">
      <alignment horizontal="center" vertical="center" wrapText="1"/>
    </xf>
    <xf numFmtId="49" fontId="2" fillId="2" borderId="9" xfId="0" applyFont="1" applyFill="1" applyBorder="1" applyAlignment="1">
      <alignment horizontal="center" vertical="center" wrapText="1"/>
    </xf>
    <xf numFmtId="49" fontId="2" fillId="2" borderId="8" xfId="0" applyFont="1" applyFill="1" applyBorder="1" applyAlignment="1">
      <alignment horizontal="center" vertical="center" wrapText="1"/>
    </xf>
    <xf numFmtId="49" fontId="2" fillId="2" borderId="11" xfId="0" applyFont="1" applyBorder="1" applyAlignment="1">
      <alignment horizontal="left" vertical="center" wrapText="1"/>
    </xf>
    <xf numFmtId="49" fontId="2" fillId="2" borderId="22" xfId="0" applyFont="1" applyBorder="1" applyAlignment="1">
      <alignment horizontal="center" vertical="center" wrapText="1"/>
    </xf>
    <xf numFmtId="49" fontId="2" fillId="2" borderId="26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2"/>
  <sheetViews>
    <sheetView showGridLines="0" tabSelected="1" view="pageBreakPreview" zoomScale="75" zoomScaleNormal="75" zoomScaleSheetLayoutView="75" workbookViewId="0" topLeftCell="B1">
      <selection activeCell="E2" sqref="E2"/>
    </sheetView>
  </sheetViews>
  <sheetFormatPr defaultColWidth="9.33203125" defaultRowHeight="12.75"/>
  <cols>
    <col min="1" max="1" width="0.1640625" style="3" hidden="1" customWidth="1"/>
    <col min="2" max="2" width="8.83203125" style="3" customWidth="1"/>
    <col min="3" max="3" width="13.83203125" style="3" customWidth="1"/>
    <col min="4" max="4" width="15" style="3" customWidth="1"/>
    <col min="5" max="5" width="64.66015625" style="4" customWidth="1"/>
    <col min="6" max="6" width="25.66015625" style="3" customWidth="1"/>
    <col min="7" max="7" width="22.66015625" style="3" customWidth="1"/>
    <col min="8" max="8" width="14.33203125" style="10" customWidth="1"/>
    <col min="9" max="16384" width="9.33203125" style="3" customWidth="1"/>
  </cols>
  <sheetData>
    <row r="1" ht="15"/>
    <row r="2" spans="4:8" ht="69.75" customHeight="1">
      <c r="D2" s="17"/>
      <c r="E2" s="18" t="s">
        <v>169</v>
      </c>
      <c r="F2" s="4"/>
      <c r="G2" s="4"/>
      <c r="H2" s="29"/>
    </row>
    <row r="3" spans="2:8" ht="32.25" customHeight="1">
      <c r="B3" s="5"/>
      <c r="C3" s="6"/>
      <c r="D3" s="6"/>
      <c r="E3" s="6"/>
      <c r="F3" s="7"/>
      <c r="G3" s="7"/>
      <c r="H3" s="59"/>
    </row>
    <row r="4" spans="2:9" ht="49.5" customHeight="1">
      <c r="B4" s="2" t="s">
        <v>0</v>
      </c>
      <c r="C4" s="2" t="s">
        <v>1</v>
      </c>
      <c r="D4" s="2" t="s">
        <v>2</v>
      </c>
      <c r="E4" s="51" t="s">
        <v>3</v>
      </c>
      <c r="F4" s="2" t="s">
        <v>147</v>
      </c>
      <c r="G4" s="2" t="s">
        <v>170</v>
      </c>
      <c r="H4" s="67" t="s">
        <v>151</v>
      </c>
      <c r="I4" s="1"/>
    </row>
    <row r="5" spans="2:9" ht="17.25" customHeight="1">
      <c r="B5" s="2" t="s">
        <v>139</v>
      </c>
      <c r="C5" s="2" t="s">
        <v>140</v>
      </c>
      <c r="D5" s="2" t="s">
        <v>141</v>
      </c>
      <c r="E5" s="51" t="s">
        <v>142</v>
      </c>
      <c r="F5" s="2" t="s">
        <v>149</v>
      </c>
      <c r="G5" s="2" t="s">
        <v>143</v>
      </c>
      <c r="H5" s="60" t="s">
        <v>150</v>
      </c>
      <c r="I5" s="1"/>
    </row>
    <row r="6" spans="2:8" s="33" customFormat="1" ht="34.5" customHeight="1">
      <c r="B6" s="30" t="s">
        <v>4</v>
      </c>
      <c r="C6" s="30"/>
      <c r="D6" s="30"/>
      <c r="E6" s="52" t="s">
        <v>5</v>
      </c>
      <c r="F6" s="32">
        <f>F7+F10</f>
        <v>159314</v>
      </c>
      <c r="G6" s="32">
        <f>G7+G10</f>
        <v>158503.73</v>
      </c>
      <c r="H6" s="61">
        <f>G6/F6*100</f>
        <v>99.491400630202</v>
      </c>
    </row>
    <row r="7" spans="2:8" s="10" customFormat="1" ht="31.5" customHeight="1">
      <c r="B7" s="11"/>
      <c r="C7" s="12" t="s">
        <v>171</v>
      </c>
      <c r="D7" s="12"/>
      <c r="E7" s="53" t="s">
        <v>172</v>
      </c>
      <c r="F7" s="19">
        <f>SUM(F8:F9)</f>
        <v>56000</v>
      </c>
      <c r="G7" s="19">
        <f>SUM(G8:G9)</f>
        <v>54500</v>
      </c>
      <c r="H7" s="62">
        <f aca="true" t="shared" si="0" ref="H7:H79">G7/F7*100</f>
        <v>97.32142857142857</v>
      </c>
    </row>
    <row r="8" spans="2:8" s="10" customFormat="1" ht="45.75" customHeight="1">
      <c r="B8" s="11"/>
      <c r="C8" s="12"/>
      <c r="D8" s="12" t="s">
        <v>6</v>
      </c>
      <c r="E8" s="53" t="s">
        <v>138</v>
      </c>
      <c r="F8" s="19">
        <v>6000</v>
      </c>
      <c r="G8" s="19">
        <v>4500</v>
      </c>
      <c r="H8" s="62">
        <f t="shared" si="0"/>
        <v>75</v>
      </c>
    </row>
    <row r="9" spans="2:8" s="10" customFormat="1" ht="60" customHeight="1">
      <c r="B9" s="11"/>
      <c r="C9" s="12"/>
      <c r="D9" s="12" t="s">
        <v>111</v>
      </c>
      <c r="E9" s="53" t="s">
        <v>112</v>
      </c>
      <c r="F9" s="19">
        <v>50000</v>
      </c>
      <c r="G9" s="19">
        <v>50000</v>
      </c>
      <c r="H9" s="62">
        <f t="shared" si="0"/>
        <v>100</v>
      </c>
    </row>
    <row r="10" spans="2:8" s="10" customFormat="1" ht="31.5" customHeight="1">
      <c r="B10" s="11"/>
      <c r="C10" s="12" t="s">
        <v>7</v>
      </c>
      <c r="D10" s="12"/>
      <c r="E10" s="53" t="s">
        <v>8</v>
      </c>
      <c r="F10" s="19">
        <f>SUM(F11:F12)</f>
        <v>103314</v>
      </c>
      <c r="G10" s="19">
        <f>SUM(G11:G12)</f>
        <v>104003.73000000001</v>
      </c>
      <c r="H10" s="62">
        <f t="shared" si="0"/>
        <v>100.6676055520065</v>
      </c>
    </row>
    <row r="11" spans="2:8" ht="83.25" customHeight="1">
      <c r="B11" s="8"/>
      <c r="C11" s="8"/>
      <c r="D11" s="9" t="s">
        <v>9</v>
      </c>
      <c r="E11" s="54" t="s">
        <v>10</v>
      </c>
      <c r="F11" s="20">
        <v>2000</v>
      </c>
      <c r="G11" s="20">
        <v>2693.35</v>
      </c>
      <c r="H11" s="62">
        <f t="shared" si="0"/>
        <v>134.6675</v>
      </c>
    </row>
    <row r="12" spans="2:8" ht="67.5" customHeight="1">
      <c r="B12" s="8"/>
      <c r="C12" s="8"/>
      <c r="D12" s="9" t="s">
        <v>11</v>
      </c>
      <c r="E12" s="54" t="s">
        <v>12</v>
      </c>
      <c r="F12" s="20">
        <v>101314</v>
      </c>
      <c r="G12" s="20">
        <v>101310.38</v>
      </c>
      <c r="H12" s="62">
        <f t="shared" si="0"/>
        <v>99.9964269498786</v>
      </c>
    </row>
    <row r="13" spans="2:8" s="33" customFormat="1" ht="29.25" customHeight="1">
      <c r="B13" s="30" t="s">
        <v>13</v>
      </c>
      <c r="C13" s="30"/>
      <c r="D13" s="30"/>
      <c r="E13" s="52" t="s">
        <v>14</v>
      </c>
      <c r="F13" s="32">
        <f>F14+F17</f>
        <v>515986</v>
      </c>
      <c r="G13" s="32">
        <f>G14+G17</f>
        <v>516254.37</v>
      </c>
      <c r="H13" s="61">
        <f t="shared" si="0"/>
        <v>100.05201110107637</v>
      </c>
    </row>
    <row r="14" spans="2:8" s="10" customFormat="1" ht="32.25" customHeight="1">
      <c r="B14" s="11"/>
      <c r="C14" s="12" t="s">
        <v>15</v>
      </c>
      <c r="D14" s="12"/>
      <c r="E14" s="53" t="s">
        <v>16</v>
      </c>
      <c r="F14" s="19">
        <f>SUM(F15:F16)</f>
        <v>355986</v>
      </c>
      <c r="G14" s="19">
        <f>SUM(G15:G16)</f>
        <v>355985.57</v>
      </c>
      <c r="H14" s="62">
        <f t="shared" si="0"/>
        <v>99.99987920873293</v>
      </c>
    </row>
    <row r="15" spans="2:8" ht="72.75" customHeight="1">
      <c r="B15" s="8"/>
      <c r="C15" s="8"/>
      <c r="D15" s="9" t="s">
        <v>17</v>
      </c>
      <c r="E15" s="54" t="s">
        <v>18</v>
      </c>
      <c r="F15" s="20">
        <v>149986</v>
      </c>
      <c r="G15" s="20">
        <v>149985.57</v>
      </c>
      <c r="H15" s="62">
        <f t="shared" si="0"/>
        <v>99.99971330657529</v>
      </c>
    </row>
    <row r="16" spans="2:8" ht="57.75" customHeight="1">
      <c r="B16" s="8"/>
      <c r="C16" s="8"/>
      <c r="D16" s="9" t="s">
        <v>152</v>
      </c>
      <c r="E16" s="54" t="s">
        <v>153</v>
      </c>
      <c r="F16" s="20">
        <v>206000</v>
      </c>
      <c r="G16" s="20">
        <v>206000</v>
      </c>
      <c r="H16" s="62">
        <f t="shared" si="0"/>
        <v>100</v>
      </c>
    </row>
    <row r="17" spans="2:8" s="10" customFormat="1" ht="28.5" customHeight="1">
      <c r="B17" s="11"/>
      <c r="C17" s="12" t="s">
        <v>19</v>
      </c>
      <c r="D17" s="12"/>
      <c r="E17" s="53" t="s">
        <v>20</v>
      </c>
      <c r="F17" s="19">
        <f>SUM(F18:F20)</f>
        <v>160000</v>
      </c>
      <c r="G17" s="19">
        <f>SUM(G18:G20)</f>
        <v>160268.8</v>
      </c>
      <c r="H17" s="62">
        <f t="shared" si="0"/>
        <v>100.16799999999999</v>
      </c>
    </row>
    <row r="18" spans="2:8" s="10" customFormat="1" ht="37.5" customHeight="1">
      <c r="B18" s="11"/>
      <c r="C18" s="12"/>
      <c r="D18" s="12" t="s">
        <v>33</v>
      </c>
      <c r="E18" s="53" t="s">
        <v>34</v>
      </c>
      <c r="F18" s="19">
        <v>0</v>
      </c>
      <c r="G18" s="19">
        <v>268.8</v>
      </c>
      <c r="H18" s="62"/>
    </row>
    <row r="19" spans="2:8" ht="76.5" customHeight="1">
      <c r="B19" s="8"/>
      <c r="C19" s="21"/>
      <c r="D19" s="9" t="s">
        <v>21</v>
      </c>
      <c r="E19" s="54" t="s">
        <v>22</v>
      </c>
      <c r="F19" s="20">
        <v>60000</v>
      </c>
      <c r="G19" s="20">
        <v>60000</v>
      </c>
      <c r="H19" s="62">
        <f t="shared" si="0"/>
        <v>100</v>
      </c>
    </row>
    <row r="20" spans="2:8" ht="64.5" customHeight="1">
      <c r="B20" s="27"/>
      <c r="C20" s="22"/>
      <c r="D20" s="28" t="s">
        <v>111</v>
      </c>
      <c r="E20" s="54" t="s">
        <v>146</v>
      </c>
      <c r="F20" s="20">
        <v>100000</v>
      </c>
      <c r="G20" s="20">
        <v>100000</v>
      </c>
      <c r="H20" s="62">
        <f t="shared" si="0"/>
        <v>100</v>
      </c>
    </row>
    <row r="21" spans="2:8" s="33" customFormat="1" ht="30.75" customHeight="1">
      <c r="B21" s="30" t="s">
        <v>23</v>
      </c>
      <c r="C21" s="31"/>
      <c r="D21" s="30"/>
      <c r="E21" s="52" t="s">
        <v>24</v>
      </c>
      <c r="F21" s="32">
        <f>F22</f>
        <v>223000</v>
      </c>
      <c r="G21" s="32">
        <f>G22</f>
        <v>186416.92</v>
      </c>
      <c r="H21" s="61">
        <f t="shared" si="0"/>
        <v>83.59503139013454</v>
      </c>
    </row>
    <row r="22" spans="2:8" s="10" customFormat="1" ht="24" customHeight="1">
      <c r="B22" s="11"/>
      <c r="C22" s="12" t="s">
        <v>25</v>
      </c>
      <c r="D22" s="12"/>
      <c r="E22" s="53" t="s">
        <v>26</v>
      </c>
      <c r="F22" s="19">
        <f>SUM(F23:F27)</f>
        <v>223000</v>
      </c>
      <c r="G22" s="19">
        <f>SUM(G23:G27)</f>
        <v>186416.92</v>
      </c>
      <c r="H22" s="62">
        <f t="shared" si="0"/>
        <v>83.59503139013454</v>
      </c>
    </row>
    <row r="23" spans="2:8" ht="36.75" customHeight="1">
      <c r="B23" s="8"/>
      <c r="C23" s="8"/>
      <c r="D23" s="9" t="s">
        <v>27</v>
      </c>
      <c r="E23" s="54" t="s">
        <v>28</v>
      </c>
      <c r="F23" s="20">
        <v>13000</v>
      </c>
      <c r="G23" s="20">
        <v>13075.69</v>
      </c>
      <c r="H23" s="62">
        <f t="shared" si="0"/>
        <v>100.58223076923076</v>
      </c>
    </row>
    <row r="24" spans="2:8" ht="90.75" customHeight="1">
      <c r="B24" s="8"/>
      <c r="C24" s="8"/>
      <c r="D24" s="9" t="s">
        <v>9</v>
      </c>
      <c r="E24" s="54" t="s">
        <v>10</v>
      </c>
      <c r="F24" s="20">
        <v>15400</v>
      </c>
      <c r="G24" s="20">
        <v>8309.71</v>
      </c>
      <c r="H24" s="62">
        <f t="shared" si="0"/>
        <v>53.95915584415584</v>
      </c>
    </row>
    <row r="25" spans="2:8" ht="50.25" customHeight="1">
      <c r="B25" s="8"/>
      <c r="C25" s="8"/>
      <c r="D25" s="9" t="s">
        <v>29</v>
      </c>
      <c r="E25" s="54" t="s">
        <v>30</v>
      </c>
      <c r="F25" s="20">
        <v>190000</v>
      </c>
      <c r="G25" s="20">
        <v>160618.95</v>
      </c>
      <c r="H25" s="62">
        <f t="shared" si="0"/>
        <v>84.5362894736842</v>
      </c>
    </row>
    <row r="26" spans="2:8" ht="27.75" customHeight="1">
      <c r="B26" s="8"/>
      <c r="C26" s="8"/>
      <c r="D26" s="9" t="s">
        <v>31</v>
      </c>
      <c r="E26" s="54" t="s">
        <v>32</v>
      </c>
      <c r="F26" s="20">
        <v>1000</v>
      </c>
      <c r="G26" s="20">
        <v>204.75</v>
      </c>
      <c r="H26" s="62">
        <f t="shared" si="0"/>
        <v>20.474999999999998</v>
      </c>
    </row>
    <row r="27" spans="2:8" ht="27.75" customHeight="1">
      <c r="B27" s="8"/>
      <c r="C27" s="21"/>
      <c r="D27" s="9" t="s">
        <v>33</v>
      </c>
      <c r="E27" s="54" t="s">
        <v>34</v>
      </c>
      <c r="F27" s="20">
        <v>3600</v>
      </c>
      <c r="G27" s="20">
        <v>4207.82</v>
      </c>
      <c r="H27" s="62">
        <f t="shared" si="0"/>
        <v>116.88388888888888</v>
      </c>
    </row>
    <row r="28" spans="2:8" s="33" customFormat="1" ht="27" customHeight="1">
      <c r="B28" s="30" t="s">
        <v>35</v>
      </c>
      <c r="C28" s="31"/>
      <c r="D28" s="30"/>
      <c r="E28" s="52" t="s">
        <v>36</v>
      </c>
      <c r="F28" s="32">
        <f>F29+F32+F35</f>
        <v>74466</v>
      </c>
      <c r="G28" s="32">
        <f>G29+G32+G35</f>
        <v>72814.16</v>
      </c>
      <c r="H28" s="61">
        <f t="shared" si="0"/>
        <v>97.78175274621975</v>
      </c>
    </row>
    <row r="29" spans="2:8" s="10" customFormat="1" ht="20.25" customHeight="1">
      <c r="B29" s="11"/>
      <c r="C29" s="12" t="s">
        <v>37</v>
      </c>
      <c r="D29" s="12"/>
      <c r="E29" s="53" t="s">
        <v>38</v>
      </c>
      <c r="F29" s="19">
        <f>SUM(F30:F31)</f>
        <v>67466</v>
      </c>
      <c r="G29" s="19">
        <f>SUM(G30:G31)</f>
        <v>67075</v>
      </c>
      <c r="H29" s="62">
        <f t="shared" si="0"/>
        <v>99.42044881866423</v>
      </c>
    </row>
    <row r="30" spans="2:8" ht="30" customHeight="1">
      <c r="B30" s="8"/>
      <c r="C30" s="8"/>
      <c r="D30" s="9" t="s">
        <v>39</v>
      </c>
      <c r="E30" s="54" t="s">
        <v>40</v>
      </c>
      <c r="F30" s="20">
        <v>1000</v>
      </c>
      <c r="G30" s="20">
        <v>609</v>
      </c>
      <c r="H30" s="62">
        <f t="shared" si="0"/>
        <v>60.9</v>
      </c>
    </row>
    <row r="31" spans="2:8" ht="62.25" customHeight="1">
      <c r="B31" s="8"/>
      <c r="C31" s="8"/>
      <c r="D31" s="9" t="s">
        <v>11</v>
      </c>
      <c r="E31" s="54" t="s">
        <v>12</v>
      </c>
      <c r="F31" s="20">
        <v>66466</v>
      </c>
      <c r="G31" s="20">
        <v>66466</v>
      </c>
      <c r="H31" s="62">
        <f t="shared" si="0"/>
        <v>100</v>
      </c>
    </row>
    <row r="32" spans="2:8" s="10" customFormat="1" ht="20.25" customHeight="1">
      <c r="B32" s="11"/>
      <c r="C32" s="12" t="s">
        <v>41</v>
      </c>
      <c r="D32" s="12"/>
      <c r="E32" s="53" t="s">
        <v>42</v>
      </c>
      <c r="F32" s="19">
        <f>SUM(F33:F34)</f>
        <v>5000</v>
      </c>
      <c r="G32" s="19">
        <f>SUM(G33:G34)</f>
        <v>2157.53</v>
      </c>
      <c r="H32" s="62">
        <f t="shared" si="0"/>
        <v>43.150600000000004</v>
      </c>
    </row>
    <row r="33" spans="2:8" s="10" customFormat="1" ht="20.25" customHeight="1">
      <c r="B33" s="11"/>
      <c r="C33" s="12"/>
      <c r="D33" s="12" t="s">
        <v>39</v>
      </c>
      <c r="E33" s="53" t="s">
        <v>40</v>
      </c>
      <c r="F33" s="19">
        <v>1000</v>
      </c>
      <c r="G33" s="19">
        <v>0</v>
      </c>
      <c r="H33" s="62"/>
    </row>
    <row r="34" spans="2:8" s="10" customFormat="1" ht="25.5" customHeight="1">
      <c r="B34" s="11"/>
      <c r="C34" s="11"/>
      <c r="D34" s="12" t="s">
        <v>33</v>
      </c>
      <c r="E34" s="53" t="s">
        <v>34</v>
      </c>
      <c r="F34" s="19">
        <v>4000</v>
      </c>
      <c r="G34" s="19">
        <v>2157.53</v>
      </c>
      <c r="H34" s="62">
        <f t="shared" si="0"/>
        <v>53.93825000000001</v>
      </c>
    </row>
    <row r="35" spans="2:8" s="10" customFormat="1" ht="21.75" customHeight="1">
      <c r="B35" s="11"/>
      <c r="C35" s="12" t="s">
        <v>43</v>
      </c>
      <c r="D35" s="12"/>
      <c r="E35" s="53" t="s">
        <v>8</v>
      </c>
      <c r="F35" s="19">
        <f>F36</f>
        <v>2000</v>
      </c>
      <c r="G35" s="19">
        <f>G36</f>
        <v>3581.63</v>
      </c>
      <c r="H35" s="62">
        <f t="shared" si="0"/>
        <v>179.0815</v>
      </c>
    </row>
    <row r="36" spans="2:8" s="10" customFormat="1" ht="26.25" customHeight="1">
      <c r="B36" s="15"/>
      <c r="C36" s="14"/>
      <c r="D36" s="12" t="s">
        <v>39</v>
      </c>
      <c r="E36" s="53" t="s">
        <v>40</v>
      </c>
      <c r="F36" s="19">
        <v>2000</v>
      </c>
      <c r="G36" s="19">
        <v>3581.63</v>
      </c>
      <c r="H36" s="62">
        <f t="shared" si="0"/>
        <v>179.0815</v>
      </c>
    </row>
    <row r="37" spans="2:8" s="33" customFormat="1" ht="62.25" customHeight="1">
      <c r="B37" s="34" t="s">
        <v>44</v>
      </c>
      <c r="C37" s="35"/>
      <c r="D37" s="36"/>
      <c r="E37" s="52" t="s">
        <v>45</v>
      </c>
      <c r="F37" s="32">
        <f>F38</f>
        <v>882</v>
      </c>
      <c r="G37" s="32">
        <f>G38</f>
        <v>882</v>
      </c>
      <c r="H37" s="61">
        <f t="shared" si="0"/>
        <v>100</v>
      </c>
    </row>
    <row r="38" spans="2:8" s="23" customFormat="1" ht="47.25" customHeight="1">
      <c r="B38" s="24"/>
      <c r="C38" s="16" t="s">
        <v>46</v>
      </c>
      <c r="D38" s="12"/>
      <c r="E38" s="53" t="s">
        <v>47</v>
      </c>
      <c r="F38" s="19">
        <f>F39</f>
        <v>882</v>
      </c>
      <c r="G38" s="19">
        <f>G39</f>
        <v>882</v>
      </c>
      <c r="H38" s="62">
        <v>52.38</v>
      </c>
    </row>
    <row r="39" spans="2:8" s="23" customFormat="1" ht="62.25" customHeight="1">
      <c r="B39" s="24"/>
      <c r="C39" s="25"/>
      <c r="D39" s="9" t="s">
        <v>11</v>
      </c>
      <c r="E39" s="54" t="s">
        <v>12</v>
      </c>
      <c r="F39" s="20">
        <v>882</v>
      </c>
      <c r="G39" s="19">
        <v>882</v>
      </c>
      <c r="H39" s="62">
        <f t="shared" si="0"/>
        <v>100</v>
      </c>
    </row>
    <row r="40" spans="2:8" s="33" customFormat="1" ht="36" customHeight="1">
      <c r="B40" s="30" t="s">
        <v>48</v>
      </c>
      <c r="C40" s="30"/>
      <c r="D40" s="30"/>
      <c r="E40" s="52" t="s">
        <v>49</v>
      </c>
      <c r="F40" s="32">
        <f>F41+F46</f>
        <v>21800</v>
      </c>
      <c r="G40" s="32">
        <f>G41+G46</f>
        <v>21976.47</v>
      </c>
      <c r="H40" s="61">
        <f t="shared" si="0"/>
        <v>100.80949541284406</v>
      </c>
    </row>
    <row r="41" spans="2:8" s="10" customFormat="1" ht="21.75" customHeight="1">
      <c r="B41" s="11"/>
      <c r="C41" s="12" t="s">
        <v>187</v>
      </c>
      <c r="D41" s="12"/>
      <c r="E41" s="53" t="s">
        <v>188</v>
      </c>
      <c r="F41" s="19">
        <f>+F42+F43+F44</f>
        <v>21300</v>
      </c>
      <c r="G41" s="19">
        <f>+G42+G43+G44</f>
        <v>21476.47</v>
      </c>
      <c r="H41" s="62">
        <f t="shared" si="0"/>
        <v>100.82849765258217</v>
      </c>
    </row>
    <row r="42" spans="2:8" s="10" customFormat="1" ht="21.75" customHeight="1">
      <c r="B42" s="11"/>
      <c r="C42" s="12"/>
      <c r="D42" s="12" t="s">
        <v>33</v>
      </c>
      <c r="E42" s="53" t="s">
        <v>34</v>
      </c>
      <c r="F42" s="19">
        <v>0</v>
      </c>
      <c r="G42" s="19">
        <v>176.47</v>
      </c>
      <c r="H42" s="62"/>
    </row>
    <row r="43" spans="2:8" s="10" customFormat="1" ht="49.5" customHeight="1">
      <c r="B43" s="11"/>
      <c r="C43" s="12"/>
      <c r="D43" s="12" t="s">
        <v>160</v>
      </c>
      <c r="E43" s="53" t="s">
        <v>189</v>
      </c>
      <c r="F43" s="19">
        <v>16800</v>
      </c>
      <c r="G43" s="19">
        <v>16800</v>
      </c>
      <c r="H43" s="62"/>
    </row>
    <row r="44" spans="2:8" s="10" customFormat="1" ht="57" customHeight="1">
      <c r="B44" s="11"/>
      <c r="C44" s="12"/>
      <c r="D44" s="12" t="s">
        <v>111</v>
      </c>
      <c r="E44" s="54" t="s">
        <v>146</v>
      </c>
      <c r="F44" s="19">
        <v>4500</v>
      </c>
      <c r="G44" s="19">
        <v>4500</v>
      </c>
      <c r="H44" s="62"/>
    </row>
    <row r="45" spans="2:8" s="10" customFormat="1" ht="21.75" customHeight="1">
      <c r="B45" s="11"/>
      <c r="C45" s="12" t="s">
        <v>50</v>
      </c>
      <c r="D45" s="12"/>
      <c r="E45" s="53" t="s">
        <v>148</v>
      </c>
      <c r="F45" s="19">
        <v>500</v>
      </c>
      <c r="G45" s="19">
        <v>500</v>
      </c>
      <c r="H45" s="62">
        <f t="shared" si="0"/>
        <v>100</v>
      </c>
    </row>
    <row r="46" spans="2:8" ht="75.75" customHeight="1">
      <c r="B46" s="8"/>
      <c r="C46" s="8"/>
      <c r="D46" s="9" t="s">
        <v>11</v>
      </c>
      <c r="E46" s="54" t="s">
        <v>12</v>
      </c>
      <c r="F46" s="20">
        <v>500</v>
      </c>
      <c r="G46" s="19">
        <v>500</v>
      </c>
      <c r="H46" s="62">
        <f>G46/F46*100</f>
        <v>100</v>
      </c>
    </row>
    <row r="47" spans="2:8" s="39" customFormat="1" ht="72" customHeight="1">
      <c r="B47" s="37" t="s">
        <v>51</v>
      </c>
      <c r="C47" s="37"/>
      <c r="D47" s="37"/>
      <c r="E47" s="55" t="s">
        <v>52</v>
      </c>
      <c r="F47" s="38">
        <f>F48+F51+F57+F67+F71+F73</f>
        <v>3671729</v>
      </c>
      <c r="G47" s="38">
        <f>G48+G51+G57+G67+G71+G73</f>
        <v>3798321.2</v>
      </c>
      <c r="H47" s="61">
        <f t="shared" si="0"/>
        <v>103.4477544502876</v>
      </c>
    </row>
    <row r="48" spans="2:8" s="10" customFormat="1" ht="36.75" customHeight="1">
      <c r="B48" s="11"/>
      <c r="C48" s="12" t="s">
        <v>53</v>
      </c>
      <c r="D48" s="12"/>
      <c r="E48" s="53" t="s">
        <v>54</v>
      </c>
      <c r="F48" s="19">
        <f>SUM(F49:F50)</f>
        <v>51000</v>
      </c>
      <c r="G48" s="19">
        <f>SUM(G49:G50)</f>
        <v>43658.98</v>
      </c>
      <c r="H48" s="62">
        <f t="shared" si="0"/>
        <v>85.60584313725491</v>
      </c>
    </row>
    <row r="49" spans="2:8" ht="40.5" customHeight="1">
      <c r="B49" s="8"/>
      <c r="C49" s="8"/>
      <c r="D49" s="9" t="s">
        <v>55</v>
      </c>
      <c r="E49" s="54" t="s">
        <v>56</v>
      </c>
      <c r="F49" s="20">
        <v>50000</v>
      </c>
      <c r="G49" s="20">
        <v>43631.98</v>
      </c>
      <c r="H49" s="62">
        <f t="shared" si="0"/>
        <v>87.26396000000001</v>
      </c>
    </row>
    <row r="50" spans="2:8" ht="32.25" customHeight="1">
      <c r="B50" s="8"/>
      <c r="C50" s="8"/>
      <c r="D50" s="9" t="s">
        <v>57</v>
      </c>
      <c r="E50" s="54" t="s">
        <v>58</v>
      </c>
      <c r="F50" s="20">
        <v>1000</v>
      </c>
      <c r="G50" s="20">
        <v>27</v>
      </c>
      <c r="H50" s="62">
        <f t="shared" si="0"/>
        <v>2.7</v>
      </c>
    </row>
    <row r="51" spans="2:8" s="10" customFormat="1" ht="58.5" customHeight="1">
      <c r="B51" s="11"/>
      <c r="C51" s="12" t="s">
        <v>59</v>
      </c>
      <c r="D51" s="12"/>
      <c r="E51" s="53" t="s">
        <v>60</v>
      </c>
      <c r="F51" s="19">
        <f>SUM(F52:F56)</f>
        <v>513190</v>
      </c>
      <c r="G51" s="19">
        <f>SUM(G52:G56)</f>
        <v>509027.21</v>
      </c>
      <c r="H51" s="62">
        <f t="shared" si="0"/>
        <v>99.18884039049864</v>
      </c>
    </row>
    <row r="52" spans="2:8" ht="29.25" customHeight="1">
      <c r="B52" s="8"/>
      <c r="C52" s="8"/>
      <c r="D52" s="9" t="s">
        <v>61</v>
      </c>
      <c r="E52" s="54" t="s">
        <v>62</v>
      </c>
      <c r="F52" s="20">
        <v>500000</v>
      </c>
      <c r="G52" s="19">
        <v>495676.21</v>
      </c>
      <c r="H52" s="62">
        <f t="shared" si="0"/>
        <v>99.135242</v>
      </c>
    </row>
    <row r="53" spans="2:8" ht="23.25" customHeight="1">
      <c r="B53" s="8"/>
      <c r="C53" s="8"/>
      <c r="D53" s="9" t="s">
        <v>63</v>
      </c>
      <c r="E53" s="54" t="s">
        <v>64</v>
      </c>
      <c r="F53" s="20">
        <v>1890</v>
      </c>
      <c r="G53" s="20">
        <v>1551</v>
      </c>
      <c r="H53" s="62">
        <f t="shared" si="0"/>
        <v>82.06349206349206</v>
      </c>
    </row>
    <row r="54" spans="2:8" ht="21" customHeight="1">
      <c r="B54" s="8"/>
      <c r="C54" s="8"/>
      <c r="D54" s="9" t="s">
        <v>65</v>
      </c>
      <c r="E54" s="54" t="s">
        <v>66</v>
      </c>
      <c r="F54" s="20">
        <v>10300</v>
      </c>
      <c r="G54" s="20">
        <v>11278</v>
      </c>
      <c r="H54" s="62">
        <f t="shared" si="0"/>
        <v>109.49514563106797</v>
      </c>
    </row>
    <row r="55" spans="2:8" ht="21" customHeight="1">
      <c r="B55" s="8"/>
      <c r="C55" s="8"/>
      <c r="D55" s="9" t="s">
        <v>69</v>
      </c>
      <c r="E55" s="53" t="s">
        <v>70</v>
      </c>
      <c r="F55" s="20">
        <v>0</v>
      </c>
      <c r="G55" s="20">
        <v>380</v>
      </c>
      <c r="H55" s="62"/>
    </row>
    <row r="56" spans="2:8" ht="33" customHeight="1">
      <c r="B56" s="8"/>
      <c r="C56" s="8"/>
      <c r="D56" s="9" t="s">
        <v>57</v>
      </c>
      <c r="E56" s="54" t="s">
        <v>58</v>
      </c>
      <c r="F56" s="20">
        <v>1000</v>
      </c>
      <c r="G56" s="20">
        <v>142</v>
      </c>
      <c r="H56" s="62">
        <f t="shared" si="0"/>
        <v>14.2</v>
      </c>
    </row>
    <row r="57" spans="2:8" s="10" customFormat="1" ht="57" customHeight="1">
      <c r="B57" s="11"/>
      <c r="C57" s="12" t="s">
        <v>71</v>
      </c>
      <c r="D57" s="12"/>
      <c r="E57" s="53" t="s">
        <v>72</v>
      </c>
      <c r="F57" s="19">
        <f>SUM(F58:F66)</f>
        <v>1233600</v>
      </c>
      <c r="G57" s="19">
        <f>SUM(G58:G66)</f>
        <v>1214786.2</v>
      </c>
      <c r="H57" s="62">
        <f t="shared" si="0"/>
        <v>98.47488651102464</v>
      </c>
    </row>
    <row r="58" spans="2:8" s="10" customFormat="1" ht="16.5" customHeight="1">
      <c r="B58" s="11"/>
      <c r="C58" s="11"/>
      <c r="D58" s="12" t="s">
        <v>61</v>
      </c>
      <c r="E58" s="53" t="s">
        <v>62</v>
      </c>
      <c r="F58" s="19">
        <v>533000</v>
      </c>
      <c r="G58" s="19">
        <v>542940.98</v>
      </c>
      <c r="H58" s="62">
        <f t="shared" si="0"/>
        <v>101.86509943714822</v>
      </c>
    </row>
    <row r="59" spans="2:8" s="10" customFormat="1" ht="16.5" customHeight="1">
      <c r="B59" s="11"/>
      <c r="C59" s="11"/>
      <c r="D59" s="12" t="s">
        <v>63</v>
      </c>
      <c r="E59" s="53" t="s">
        <v>64</v>
      </c>
      <c r="F59" s="19">
        <v>194000</v>
      </c>
      <c r="G59" s="19">
        <v>183350.66</v>
      </c>
      <c r="H59" s="62">
        <f t="shared" si="0"/>
        <v>94.51064948453607</v>
      </c>
    </row>
    <row r="60" spans="2:8" s="10" customFormat="1" ht="16.5" customHeight="1">
      <c r="B60" s="11"/>
      <c r="C60" s="11"/>
      <c r="D60" s="12" t="s">
        <v>65</v>
      </c>
      <c r="E60" s="53" t="s">
        <v>66</v>
      </c>
      <c r="F60" s="19">
        <v>58000</v>
      </c>
      <c r="G60" s="19">
        <v>58979.26</v>
      </c>
      <c r="H60" s="62">
        <f t="shared" si="0"/>
        <v>101.68837931034483</v>
      </c>
    </row>
    <row r="61" spans="2:8" s="10" customFormat="1" ht="16.5" customHeight="1">
      <c r="B61" s="11"/>
      <c r="C61" s="11"/>
      <c r="D61" s="12" t="s">
        <v>67</v>
      </c>
      <c r="E61" s="53" t="s">
        <v>68</v>
      </c>
      <c r="F61" s="19">
        <v>288000</v>
      </c>
      <c r="G61" s="19">
        <v>277105.56</v>
      </c>
      <c r="H61" s="62">
        <f t="shared" si="0"/>
        <v>96.21720833333333</v>
      </c>
    </row>
    <row r="62" spans="2:8" s="10" customFormat="1" ht="16.5" customHeight="1">
      <c r="B62" s="11"/>
      <c r="C62" s="11"/>
      <c r="D62" s="12" t="s">
        <v>73</v>
      </c>
      <c r="E62" s="53" t="s">
        <v>74</v>
      </c>
      <c r="F62" s="19">
        <v>22000</v>
      </c>
      <c r="G62" s="19">
        <v>26874.5</v>
      </c>
      <c r="H62" s="62">
        <f t="shared" si="0"/>
        <v>122.15681818181818</v>
      </c>
    </row>
    <row r="63" spans="2:8" s="10" customFormat="1" ht="16.5" customHeight="1">
      <c r="B63" s="11"/>
      <c r="C63" s="11"/>
      <c r="D63" s="12" t="s">
        <v>154</v>
      </c>
      <c r="E63" s="53" t="s">
        <v>155</v>
      </c>
      <c r="F63" s="19">
        <v>0</v>
      </c>
      <c r="G63" s="19">
        <v>30</v>
      </c>
      <c r="H63" s="62"/>
    </row>
    <row r="64" spans="2:8" s="10" customFormat="1" ht="16.5" customHeight="1">
      <c r="B64" s="11"/>
      <c r="C64" s="11"/>
      <c r="D64" s="12" t="s">
        <v>75</v>
      </c>
      <c r="E64" s="53" t="s">
        <v>76</v>
      </c>
      <c r="F64" s="19">
        <v>74000</v>
      </c>
      <c r="G64" s="19">
        <v>40957</v>
      </c>
      <c r="H64" s="62">
        <f t="shared" si="0"/>
        <v>55.347297297297295</v>
      </c>
    </row>
    <row r="65" spans="2:8" s="10" customFormat="1" ht="16.5" customHeight="1">
      <c r="B65" s="11"/>
      <c r="C65" s="11"/>
      <c r="D65" s="12" t="s">
        <v>69</v>
      </c>
      <c r="E65" s="53" t="s">
        <v>70</v>
      </c>
      <c r="F65" s="19">
        <v>55600</v>
      </c>
      <c r="G65" s="19">
        <v>74664.55</v>
      </c>
      <c r="H65" s="62">
        <f t="shared" si="0"/>
        <v>134.28875899280575</v>
      </c>
    </row>
    <row r="66" spans="2:8" s="10" customFormat="1" ht="21.75" customHeight="1">
      <c r="B66" s="11"/>
      <c r="C66" s="11"/>
      <c r="D66" s="12" t="s">
        <v>57</v>
      </c>
      <c r="E66" s="53" t="s">
        <v>58</v>
      </c>
      <c r="F66" s="19">
        <v>9000</v>
      </c>
      <c r="G66" s="19">
        <v>9883.69</v>
      </c>
      <c r="H66" s="62">
        <f t="shared" si="0"/>
        <v>109.81877777777778</v>
      </c>
    </row>
    <row r="67" spans="2:8" s="10" customFormat="1" ht="41.25" customHeight="1">
      <c r="B67" s="11"/>
      <c r="C67" s="12" t="s">
        <v>77</v>
      </c>
      <c r="D67" s="12"/>
      <c r="E67" s="53" t="s">
        <v>78</v>
      </c>
      <c r="F67" s="19">
        <f>SUM(F68:F70)</f>
        <v>109100</v>
      </c>
      <c r="G67" s="19">
        <f>SUM(G68:G70)</f>
        <v>111447.73000000001</v>
      </c>
      <c r="H67" s="62">
        <f t="shared" si="0"/>
        <v>102.15190650779103</v>
      </c>
    </row>
    <row r="68" spans="2:8" s="10" customFormat="1" ht="22.5" customHeight="1">
      <c r="B68" s="11"/>
      <c r="C68" s="11"/>
      <c r="D68" s="12" t="s">
        <v>79</v>
      </c>
      <c r="E68" s="53" t="s">
        <v>80</v>
      </c>
      <c r="F68" s="19">
        <v>31000</v>
      </c>
      <c r="G68" s="19">
        <v>26808.5</v>
      </c>
      <c r="H68" s="62">
        <f t="shared" si="0"/>
        <v>86.47903225806452</v>
      </c>
    </row>
    <row r="69" spans="2:8" s="10" customFormat="1" ht="31.5" customHeight="1">
      <c r="B69" s="11"/>
      <c r="C69" s="11"/>
      <c r="D69" s="12" t="s">
        <v>81</v>
      </c>
      <c r="E69" s="53" t="s">
        <v>82</v>
      </c>
      <c r="F69" s="19">
        <v>70500</v>
      </c>
      <c r="G69" s="19">
        <v>76460.27</v>
      </c>
      <c r="H69" s="62">
        <f t="shared" si="0"/>
        <v>108.45428368794327</v>
      </c>
    </row>
    <row r="70" spans="2:8" s="10" customFormat="1" ht="42" customHeight="1">
      <c r="B70" s="11"/>
      <c r="C70" s="11"/>
      <c r="D70" s="12" t="s">
        <v>83</v>
      </c>
      <c r="E70" s="53" t="s">
        <v>84</v>
      </c>
      <c r="F70" s="19">
        <v>7600</v>
      </c>
      <c r="G70" s="19">
        <v>8178.96</v>
      </c>
      <c r="H70" s="62">
        <f t="shared" si="0"/>
        <v>107.61789473684212</v>
      </c>
    </row>
    <row r="71" spans="2:8" s="10" customFormat="1" ht="23.25" customHeight="1">
      <c r="B71" s="11"/>
      <c r="C71" s="12" t="s">
        <v>85</v>
      </c>
      <c r="D71" s="12"/>
      <c r="E71" s="53" t="s">
        <v>86</v>
      </c>
      <c r="F71" s="19">
        <f>F72</f>
        <v>49800</v>
      </c>
      <c r="G71" s="19">
        <f>G72</f>
        <v>20199.1</v>
      </c>
      <c r="H71" s="62">
        <f t="shared" si="0"/>
        <v>40.56044176706827</v>
      </c>
    </row>
    <row r="72" spans="2:8" s="10" customFormat="1" ht="21.75" customHeight="1">
      <c r="B72" s="11"/>
      <c r="C72" s="11"/>
      <c r="D72" s="12" t="s">
        <v>87</v>
      </c>
      <c r="E72" s="53" t="s">
        <v>88</v>
      </c>
      <c r="F72" s="19">
        <v>49800</v>
      </c>
      <c r="G72" s="19">
        <v>20199.1</v>
      </c>
      <c r="H72" s="62">
        <f t="shared" si="0"/>
        <v>40.56044176706827</v>
      </c>
    </row>
    <row r="73" spans="2:8" s="10" customFormat="1" ht="32.25" customHeight="1">
      <c r="B73" s="11"/>
      <c r="C73" s="12" t="s">
        <v>89</v>
      </c>
      <c r="D73" s="12"/>
      <c r="E73" s="53" t="s">
        <v>90</v>
      </c>
      <c r="F73" s="19">
        <f>SUM(F74:F75)</f>
        <v>1715039</v>
      </c>
      <c r="G73" s="19">
        <f>SUM(G74:G75)</f>
        <v>1899201.98</v>
      </c>
      <c r="H73" s="62">
        <f t="shared" si="0"/>
        <v>110.73812199022879</v>
      </c>
    </row>
    <row r="74" spans="2:8" ht="21.75" customHeight="1">
      <c r="B74" s="8"/>
      <c r="C74" s="8"/>
      <c r="D74" s="9" t="s">
        <v>91</v>
      </c>
      <c r="E74" s="54" t="s">
        <v>92</v>
      </c>
      <c r="F74" s="20">
        <v>1710039</v>
      </c>
      <c r="G74" s="20">
        <v>1896641</v>
      </c>
      <c r="H74" s="62">
        <f t="shared" si="0"/>
        <v>110.91214878724989</v>
      </c>
    </row>
    <row r="75" spans="2:8" ht="21.75" customHeight="1">
      <c r="B75" s="8"/>
      <c r="C75" s="8"/>
      <c r="D75" s="9" t="s">
        <v>93</v>
      </c>
      <c r="E75" s="54" t="s">
        <v>94</v>
      </c>
      <c r="F75" s="20">
        <v>5000</v>
      </c>
      <c r="G75" s="20">
        <v>2560.98</v>
      </c>
      <c r="H75" s="62">
        <f t="shared" si="0"/>
        <v>51.2196</v>
      </c>
    </row>
    <row r="76" spans="2:8" s="39" customFormat="1" ht="27.75" customHeight="1">
      <c r="B76" s="37" t="s">
        <v>95</v>
      </c>
      <c r="C76" s="37"/>
      <c r="D76" s="37"/>
      <c r="E76" s="55" t="s">
        <v>96</v>
      </c>
      <c r="F76" s="38">
        <f>F77+F79+F81</f>
        <v>5569234</v>
      </c>
      <c r="G76" s="38">
        <f>G77+G79+G81</f>
        <v>5573218.06</v>
      </c>
      <c r="H76" s="61">
        <f t="shared" si="0"/>
        <v>100.07153694745095</v>
      </c>
    </row>
    <row r="77" spans="2:8" s="10" customFormat="1" ht="41.25" customHeight="1">
      <c r="B77" s="11"/>
      <c r="C77" s="12" t="s">
        <v>97</v>
      </c>
      <c r="D77" s="12"/>
      <c r="E77" s="53" t="s">
        <v>98</v>
      </c>
      <c r="F77" s="19">
        <v>3822768</v>
      </c>
      <c r="G77" s="19">
        <v>3822768</v>
      </c>
      <c r="H77" s="62">
        <f t="shared" si="0"/>
        <v>100</v>
      </c>
    </row>
    <row r="78" spans="2:8" s="10" customFormat="1" ht="16.5" customHeight="1">
      <c r="B78" s="11"/>
      <c r="C78" s="11"/>
      <c r="D78" s="12" t="s">
        <v>99</v>
      </c>
      <c r="E78" s="53" t="s">
        <v>100</v>
      </c>
      <c r="F78" s="19">
        <v>3822768</v>
      </c>
      <c r="G78" s="19">
        <v>3822768</v>
      </c>
      <c r="H78" s="62">
        <f t="shared" si="0"/>
        <v>100</v>
      </c>
    </row>
    <row r="79" spans="2:8" s="10" customFormat="1" ht="36" customHeight="1">
      <c r="B79" s="11"/>
      <c r="C79" s="12" t="s">
        <v>101</v>
      </c>
      <c r="D79" s="12"/>
      <c r="E79" s="53" t="s">
        <v>102</v>
      </c>
      <c r="F79" s="19">
        <f>F80</f>
        <v>1726466</v>
      </c>
      <c r="G79" s="19">
        <v>1726466</v>
      </c>
      <c r="H79" s="62">
        <f t="shared" si="0"/>
        <v>100</v>
      </c>
    </row>
    <row r="80" spans="2:8" s="10" customFormat="1" ht="16.5" customHeight="1">
      <c r="B80" s="11"/>
      <c r="C80" s="11"/>
      <c r="D80" s="12" t="s">
        <v>99</v>
      </c>
      <c r="E80" s="53" t="s">
        <v>100</v>
      </c>
      <c r="F80" s="19">
        <v>1726466</v>
      </c>
      <c r="G80" s="19">
        <v>1726466</v>
      </c>
      <c r="H80" s="62">
        <f aca="true" t="shared" si="1" ref="H80:H136">G80/F80*100</f>
        <v>100</v>
      </c>
    </row>
    <row r="81" spans="2:8" s="10" customFormat="1" ht="16.5" customHeight="1">
      <c r="B81" s="11"/>
      <c r="C81" s="12" t="s">
        <v>103</v>
      </c>
      <c r="D81" s="12"/>
      <c r="E81" s="53" t="s">
        <v>104</v>
      </c>
      <c r="F81" s="19">
        <f>F82</f>
        <v>20000</v>
      </c>
      <c r="G81" s="19">
        <f>G82</f>
        <v>23984.06</v>
      </c>
      <c r="H81" s="62">
        <f t="shared" si="1"/>
        <v>119.9203</v>
      </c>
    </row>
    <row r="82" spans="2:8" ht="16.5" customHeight="1">
      <c r="B82" s="8"/>
      <c r="C82" s="8"/>
      <c r="D82" s="9" t="s">
        <v>31</v>
      </c>
      <c r="E82" s="54" t="s">
        <v>32</v>
      </c>
      <c r="F82" s="20">
        <v>20000</v>
      </c>
      <c r="G82" s="19">
        <v>23984.06</v>
      </c>
      <c r="H82" s="62">
        <f t="shared" si="1"/>
        <v>119.9203</v>
      </c>
    </row>
    <row r="83" spans="2:8" s="39" customFormat="1" ht="32.25" customHeight="1">
      <c r="B83" s="37" t="s">
        <v>105</v>
      </c>
      <c r="C83" s="37"/>
      <c r="D83" s="37"/>
      <c r="E83" s="55" t="s">
        <v>106</v>
      </c>
      <c r="F83" s="38">
        <f>F84+F90+F92+F95</f>
        <v>182015</v>
      </c>
      <c r="G83" s="38">
        <f>G84+G90+G92+G95</f>
        <v>132676.15</v>
      </c>
      <c r="H83" s="61">
        <f t="shared" si="1"/>
        <v>72.89297585363843</v>
      </c>
    </row>
    <row r="84" spans="2:8" s="10" customFormat="1" ht="22.5" customHeight="1">
      <c r="B84" s="11"/>
      <c r="C84" s="12" t="s">
        <v>107</v>
      </c>
      <c r="D84" s="12"/>
      <c r="E84" s="53" t="s">
        <v>108</v>
      </c>
      <c r="F84" s="19">
        <f>SUM(F85:F89)</f>
        <v>47097</v>
      </c>
      <c r="G84" s="19">
        <f>SUM(G85:G89)</f>
        <v>38037.08</v>
      </c>
      <c r="H84" s="63">
        <f t="shared" si="1"/>
        <v>80.76327579251333</v>
      </c>
    </row>
    <row r="85" spans="2:8" s="10" customFormat="1" ht="78" customHeight="1">
      <c r="B85" s="11"/>
      <c r="C85" s="11"/>
      <c r="D85" s="12" t="s">
        <v>9</v>
      </c>
      <c r="E85" s="53" t="s">
        <v>10</v>
      </c>
      <c r="F85" s="19">
        <v>15000</v>
      </c>
      <c r="G85" s="19">
        <v>16717.28</v>
      </c>
      <c r="H85" s="62">
        <f t="shared" si="1"/>
        <v>111.44853333333333</v>
      </c>
    </row>
    <row r="86" spans="2:8" s="10" customFormat="1" ht="36" customHeight="1">
      <c r="B86" s="11"/>
      <c r="C86" s="11"/>
      <c r="D86" s="12" t="s">
        <v>31</v>
      </c>
      <c r="E86" s="54" t="s">
        <v>32</v>
      </c>
      <c r="F86" s="19">
        <v>0</v>
      </c>
      <c r="G86" s="19">
        <v>2.83</v>
      </c>
      <c r="H86" s="62"/>
    </row>
    <row r="87" spans="2:8" s="10" customFormat="1" ht="36" customHeight="1">
      <c r="B87" s="11"/>
      <c r="C87" s="11"/>
      <c r="D87" s="12" t="s">
        <v>33</v>
      </c>
      <c r="E87" s="53" t="s">
        <v>34</v>
      </c>
      <c r="F87" s="19">
        <v>0</v>
      </c>
      <c r="G87" s="19">
        <v>165.6</v>
      </c>
      <c r="H87" s="62"/>
    </row>
    <row r="88" spans="2:8" s="10" customFormat="1" ht="49.5" customHeight="1">
      <c r="B88" s="11"/>
      <c r="C88" s="11"/>
      <c r="D88" s="12" t="s">
        <v>109</v>
      </c>
      <c r="E88" s="54" t="s">
        <v>110</v>
      </c>
      <c r="F88" s="19">
        <v>23030</v>
      </c>
      <c r="G88" s="19">
        <v>12107.6</v>
      </c>
      <c r="H88" s="62">
        <f t="shared" si="1"/>
        <v>52.57316543638733</v>
      </c>
    </row>
    <row r="89" spans="2:8" s="10" customFormat="1" ht="55.5" customHeight="1">
      <c r="B89" s="11"/>
      <c r="C89" s="11"/>
      <c r="D89" s="12" t="s">
        <v>144</v>
      </c>
      <c r="E89" s="53" t="s">
        <v>145</v>
      </c>
      <c r="F89" s="19">
        <v>9067</v>
      </c>
      <c r="G89" s="19">
        <v>9043.77</v>
      </c>
      <c r="H89" s="62">
        <f t="shared" si="1"/>
        <v>99.74379618396382</v>
      </c>
    </row>
    <row r="90" spans="2:8" s="10" customFormat="1" ht="30" customHeight="1">
      <c r="B90" s="11"/>
      <c r="C90" s="12" t="s">
        <v>156</v>
      </c>
      <c r="D90" s="12"/>
      <c r="E90" s="53" t="s">
        <v>157</v>
      </c>
      <c r="F90" s="19">
        <v>39900</v>
      </c>
      <c r="G90" s="19">
        <f>G91</f>
        <v>39900</v>
      </c>
      <c r="H90" s="62">
        <f>G90/F90*100</f>
        <v>100</v>
      </c>
    </row>
    <row r="91" spans="2:8" s="10" customFormat="1" ht="59.25" customHeight="1">
      <c r="B91" s="11"/>
      <c r="C91" s="12"/>
      <c r="D91" s="12" t="s">
        <v>111</v>
      </c>
      <c r="E91" s="54" t="s">
        <v>146</v>
      </c>
      <c r="F91" s="19">
        <v>39900</v>
      </c>
      <c r="G91" s="19">
        <v>39900</v>
      </c>
      <c r="H91" s="62">
        <f>G91/F91*100</f>
        <v>100</v>
      </c>
    </row>
    <row r="92" spans="2:8" s="10" customFormat="1" ht="31.5" customHeight="1">
      <c r="B92" s="11"/>
      <c r="C92" s="12" t="s">
        <v>158</v>
      </c>
      <c r="D92" s="12"/>
      <c r="E92" s="54" t="s">
        <v>159</v>
      </c>
      <c r="F92" s="19">
        <f>F93+F94</f>
        <v>16289</v>
      </c>
      <c r="G92" s="19">
        <f>G93+G94</f>
        <v>16290.23</v>
      </c>
      <c r="H92" s="62">
        <f>G92/F92*100</f>
        <v>100.00755110810977</v>
      </c>
    </row>
    <row r="93" spans="2:8" s="10" customFormat="1" ht="79.5" customHeight="1">
      <c r="B93" s="11"/>
      <c r="C93" s="12"/>
      <c r="D93" s="12" t="s">
        <v>9</v>
      </c>
      <c r="E93" s="53" t="s">
        <v>10</v>
      </c>
      <c r="F93" s="19">
        <v>10289</v>
      </c>
      <c r="G93" s="19">
        <v>10289</v>
      </c>
      <c r="H93" s="62">
        <f>G93/F93*100</f>
        <v>100</v>
      </c>
    </row>
    <row r="94" spans="2:8" s="10" customFormat="1" ht="25.5" customHeight="1">
      <c r="B94" s="11"/>
      <c r="C94" s="12"/>
      <c r="D94" s="12" t="s">
        <v>33</v>
      </c>
      <c r="E94" s="53" t="s">
        <v>34</v>
      </c>
      <c r="F94" s="19">
        <v>6000</v>
      </c>
      <c r="G94" s="19">
        <v>6001.23</v>
      </c>
      <c r="H94" s="62">
        <f>G94/F94*100</f>
        <v>100.0205</v>
      </c>
    </row>
    <row r="95" spans="2:8" s="10" customFormat="1" ht="27" customHeight="1">
      <c r="B95" s="11"/>
      <c r="C95" s="12" t="s">
        <v>113</v>
      </c>
      <c r="D95" s="12"/>
      <c r="E95" s="53" t="s">
        <v>8</v>
      </c>
      <c r="F95" s="19">
        <f>F97+H98</f>
        <v>78729</v>
      </c>
      <c r="G95" s="19">
        <f>G96+G97+G98</f>
        <v>38448.84</v>
      </c>
      <c r="H95" s="62"/>
    </row>
    <row r="96" spans="2:8" s="10" customFormat="1" ht="33" customHeight="1">
      <c r="B96" s="11"/>
      <c r="C96" s="12"/>
      <c r="D96" s="12" t="s">
        <v>173</v>
      </c>
      <c r="E96" s="53" t="s">
        <v>174</v>
      </c>
      <c r="F96" s="19">
        <v>0</v>
      </c>
      <c r="G96" s="19">
        <v>541.99</v>
      </c>
      <c r="H96" s="62"/>
    </row>
    <row r="97" spans="2:8" s="10" customFormat="1" ht="51.75" customHeight="1">
      <c r="B97" s="11"/>
      <c r="C97" s="12"/>
      <c r="D97" s="12" t="s">
        <v>109</v>
      </c>
      <c r="E97" s="54" t="s">
        <v>110</v>
      </c>
      <c r="F97" s="19">
        <v>78729</v>
      </c>
      <c r="G97" s="19">
        <v>36706.85</v>
      </c>
      <c r="H97" s="62">
        <f>G97/F97*100</f>
        <v>46.624306164183466</v>
      </c>
    </row>
    <row r="98" spans="2:8" ht="57" customHeight="1">
      <c r="B98" s="8"/>
      <c r="C98" s="8"/>
      <c r="D98" s="9" t="s">
        <v>160</v>
      </c>
      <c r="E98" s="54" t="s">
        <v>161</v>
      </c>
      <c r="F98" s="20">
        <v>0</v>
      </c>
      <c r="G98" s="20">
        <v>1200</v>
      </c>
      <c r="H98" s="63"/>
    </row>
    <row r="99" spans="2:8" s="39" customFormat="1" ht="35.25" customHeight="1">
      <c r="B99" s="37" t="s">
        <v>114</v>
      </c>
      <c r="C99" s="72"/>
      <c r="D99" s="37"/>
      <c r="E99" s="55" t="s">
        <v>115</v>
      </c>
      <c r="F99" s="38">
        <f>F100+F105+F107+F110+F114+F116</f>
        <v>2245569</v>
      </c>
      <c r="G99" s="38">
        <f>G100+G105+G107+G110+G114+G116</f>
        <v>2194033.86</v>
      </c>
      <c r="H99" s="61">
        <f t="shared" si="1"/>
        <v>97.70502977196425</v>
      </c>
    </row>
    <row r="100" spans="2:8" s="10" customFormat="1" ht="60" customHeight="1">
      <c r="B100" s="70"/>
      <c r="C100" s="77" t="s">
        <v>116</v>
      </c>
      <c r="D100" s="71"/>
      <c r="E100" s="53" t="s">
        <v>117</v>
      </c>
      <c r="F100" s="19">
        <f>SUM(F101:F104)</f>
        <v>1730500</v>
      </c>
      <c r="G100" s="19">
        <f>SUM(G101:G104)</f>
        <v>1696335.73</v>
      </c>
      <c r="H100" s="62">
        <f t="shared" si="1"/>
        <v>98.02575729557931</v>
      </c>
    </row>
    <row r="101" spans="2:8" s="10" customFormat="1" ht="29.25" customHeight="1">
      <c r="B101" s="70"/>
      <c r="C101" s="73"/>
      <c r="D101" s="71" t="s">
        <v>33</v>
      </c>
      <c r="E101" s="53" t="s">
        <v>135</v>
      </c>
      <c r="F101" s="19">
        <v>5000</v>
      </c>
      <c r="G101" s="19">
        <v>3509.27</v>
      </c>
      <c r="H101" s="62">
        <f t="shared" si="1"/>
        <v>70.1854</v>
      </c>
    </row>
    <row r="102" spans="2:8" s="10" customFormat="1" ht="72.75" customHeight="1">
      <c r="B102" s="70"/>
      <c r="C102" s="74"/>
      <c r="D102" s="71" t="s">
        <v>11</v>
      </c>
      <c r="E102" s="53" t="s">
        <v>12</v>
      </c>
      <c r="F102" s="19">
        <v>1720500</v>
      </c>
      <c r="G102" s="19">
        <v>1687295.48</v>
      </c>
      <c r="H102" s="62">
        <f t="shared" si="1"/>
        <v>98.07006567858181</v>
      </c>
    </row>
    <row r="103" spans="2:8" s="10" customFormat="1" ht="57" customHeight="1">
      <c r="B103" s="70"/>
      <c r="C103" s="75"/>
      <c r="D103" s="71" t="s">
        <v>175</v>
      </c>
      <c r="E103" s="53" t="s">
        <v>176</v>
      </c>
      <c r="F103" s="19">
        <v>0</v>
      </c>
      <c r="G103" s="19">
        <v>530.98</v>
      </c>
      <c r="H103" s="62"/>
    </row>
    <row r="104" spans="2:8" s="10" customFormat="1" ht="72.75" customHeight="1">
      <c r="B104" s="70"/>
      <c r="C104" s="76"/>
      <c r="D104" s="71" t="s">
        <v>177</v>
      </c>
      <c r="E104" s="53" t="s">
        <v>178</v>
      </c>
      <c r="F104" s="19">
        <v>5000</v>
      </c>
      <c r="G104" s="19">
        <v>5000</v>
      </c>
      <c r="H104" s="62">
        <f t="shared" si="1"/>
        <v>100</v>
      </c>
    </row>
    <row r="105" spans="2:8" s="10" customFormat="1" ht="64.5" customHeight="1">
      <c r="B105" s="11"/>
      <c r="C105" s="16" t="s">
        <v>118</v>
      </c>
      <c r="D105" s="12"/>
      <c r="E105" s="53" t="s">
        <v>119</v>
      </c>
      <c r="F105" s="19">
        <f>F106</f>
        <v>12020</v>
      </c>
      <c r="G105" s="19">
        <f>G106</f>
        <v>11394.73</v>
      </c>
      <c r="H105" s="62">
        <f t="shared" si="1"/>
        <v>94.79808652246255</v>
      </c>
    </row>
    <row r="106" spans="2:8" s="10" customFormat="1" ht="67.5" customHeight="1">
      <c r="B106" s="11"/>
      <c r="C106" s="11"/>
      <c r="D106" s="12" t="s">
        <v>11</v>
      </c>
      <c r="E106" s="53" t="s">
        <v>12</v>
      </c>
      <c r="F106" s="19">
        <v>12020</v>
      </c>
      <c r="G106" s="19">
        <v>11394.73</v>
      </c>
      <c r="H106" s="62">
        <f t="shared" si="1"/>
        <v>94.79808652246255</v>
      </c>
    </row>
    <row r="107" spans="2:8" s="10" customFormat="1" ht="32.25" customHeight="1">
      <c r="B107" s="11"/>
      <c r="C107" s="12" t="s">
        <v>120</v>
      </c>
      <c r="D107" s="12"/>
      <c r="E107" s="53" t="s">
        <v>121</v>
      </c>
      <c r="F107" s="19">
        <f>SUM(F108:F109)</f>
        <v>146460</v>
      </c>
      <c r="G107" s="19">
        <f>SUM(G108:G109)</f>
        <v>139202.44</v>
      </c>
      <c r="H107" s="62">
        <f t="shared" si="1"/>
        <v>95.04468114160863</v>
      </c>
    </row>
    <row r="108" spans="2:8" s="10" customFormat="1" ht="66.75" customHeight="1">
      <c r="B108" s="11"/>
      <c r="C108" s="11"/>
      <c r="D108" s="12" t="s">
        <v>11</v>
      </c>
      <c r="E108" s="53" t="s">
        <v>12</v>
      </c>
      <c r="F108" s="19">
        <v>124460</v>
      </c>
      <c r="G108" s="19">
        <v>119157.17</v>
      </c>
      <c r="H108" s="62">
        <f t="shared" si="1"/>
        <v>95.73932990519042</v>
      </c>
    </row>
    <row r="109" spans="2:8" s="10" customFormat="1" ht="54" customHeight="1">
      <c r="B109" s="11"/>
      <c r="C109" s="78"/>
      <c r="D109" s="12" t="s">
        <v>109</v>
      </c>
      <c r="E109" s="53" t="s">
        <v>110</v>
      </c>
      <c r="F109" s="19">
        <v>22000</v>
      </c>
      <c r="G109" s="19">
        <v>20045.27</v>
      </c>
      <c r="H109" s="62">
        <f t="shared" si="1"/>
        <v>91.11486363636364</v>
      </c>
    </row>
    <row r="110" spans="2:8" s="10" customFormat="1" ht="22.5" customHeight="1">
      <c r="B110" s="70"/>
      <c r="C110" s="77" t="s">
        <v>122</v>
      </c>
      <c r="D110" s="71"/>
      <c r="E110" s="53" t="s">
        <v>123</v>
      </c>
      <c r="F110" s="19">
        <f>F111+F112+F113</f>
        <v>190198</v>
      </c>
      <c r="G110" s="19">
        <f>G111+G112+G113</f>
        <v>190198</v>
      </c>
      <c r="H110" s="62">
        <f t="shared" si="1"/>
        <v>100</v>
      </c>
    </row>
    <row r="111" spans="2:8" s="10" customFormat="1" ht="33" customHeight="1">
      <c r="B111" s="70"/>
      <c r="C111" s="73"/>
      <c r="D111" s="71" t="s">
        <v>179</v>
      </c>
      <c r="E111" s="53" t="s">
        <v>181</v>
      </c>
      <c r="F111" s="19">
        <v>83289</v>
      </c>
      <c r="G111" s="19">
        <v>83288.95</v>
      </c>
      <c r="H111" s="62">
        <f t="shared" si="1"/>
        <v>99.999939968063</v>
      </c>
    </row>
    <row r="112" spans="2:8" s="10" customFormat="1" ht="30.75" customHeight="1">
      <c r="B112" s="70"/>
      <c r="C112" s="73"/>
      <c r="D112" s="71" t="s">
        <v>180</v>
      </c>
      <c r="E112" s="53" t="s">
        <v>181</v>
      </c>
      <c r="F112" s="19">
        <v>4409</v>
      </c>
      <c r="G112" s="19">
        <v>4409.05</v>
      </c>
      <c r="H112" s="62">
        <f t="shared" si="1"/>
        <v>100.0011340440009</v>
      </c>
    </row>
    <row r="113" spans="2:8" ht="48.75" customHeight="1">
      <c r="B113" s="27"/>
      <c r="C113" s="80"/>
      <c r="D113" s="45" t="s">
        <v>109</v>
      </c>
      <c r="E113" s="54" t="s">
        <v>110</v>
      </c>
      <c r="F113" s="20">
        <v>102500</v>
      </c>
      <c r="G113" s="20">
        <v>102500</v>
      </c>
      <c r="H113" s="62">
        <f t="shared" si="1"/>
        <v>100</v>
      </c>
    </row>
    <row r="114" spans="2:8" ht="31.5" customHeight="1">
      <c r="B114" s="27"/>
      <c r="C114" s="22" t="s">
        <v>182</v>
      </c>
      <c r="D114" s="81"/>
      <c r="E114" s="79" t="s">
        <v>183</v>
      </c>
      <c r="F114" s="20">
        <v>74331</v>
      </c>
      <c r="G114" s="20">
        <v>69481</v>
      </c>
      <c r="H114" s="62">
        <f t="shared" si="1"/>
        <v>93.47513150637016</v>
      </c>
    </row>
    <row r="115" spans="2:8" ht="61.5" customHeight="1">
      <c r="B115" s="27"/>
      <c r="C115" s="22"/>
      <c r="D115" s="22" t="s">
        <v>11</v>
      </c>
      <c r="E115" s="53" t="s">
        <v>12</v>
      </c>
      <c r="F115" s="20">
        <v>74331</v>
      </c>
      <c r="G115" s="20">
        <v>69481</v>
      </c>
      <c r="H115" s="62">
        <f t="shared" si="1"/>
        <v>93.47513150637016</v>
      </c>
    </row>
    <row r="116" spans="2:8" s="10" customFormat="1" ht="24.75" customHeight="1">
      <c r="B116" s="11"/>
      <c r="C116" s="16" t="s">
        <v>124</v>
      </c>
      <c r="D116" s="16"/>
      <c r="E116" s="53" t="s">
        <v>8</v>
      </c>
      <c r="F116" s="19">
        <f>SUM(F117:F122)</f>
        <v>92060</v>
      </c>
      <c r="G116" s="19">
        <f>SUM(G117:G122)</f>
        <v>87421.95999999999</v>
      </c>
      <c r="H116" s="62">
        <f t="shared" si="1"/>
        <v>94.96193786660872</v>
      </c>
    </row>
    <row r="117" spans="2:8" ht="24" customHeight="1">
      <c r="B117" s="8"/>
      <c r="C117" s="8"/>
      <c r="D117" s="9" t="s">
        <v>33</v>
      </c>
      <c r="E117" s="54" t="s">
        <v>34</v>
      </c>
      <c r="F117" s="20">
        <v>7000</v>
      </c>
      <c r="G117" s="20">
        <v>3711.96</v>
      </c>
      <c r="H117" s="62">
        <f t="shared" si="1"/>
        <v>53.028</v>
      </c>
    </row>
    <row r="118" spans="2:8" ht="33.75" customHeight="1">
      <c r="B118" s="8"/>
      <c r="C118" s="8"/>
      <c r="D118" s="9" t="s">
        <v>179</v>
      </c>
      <c r="E118" s="53" t="s">
        <v>181</v>
      </c>
      <c r="F118" s="20">
        <v>24701</v>
      </c>
      <c r="G118" s="20">
        <v>23553.5</v>
      </c>
      <c r="H118" s="62">
        <f t="shared" si="1"/>
        <v>95.35443909153476</v>
      </c>
    </row>
    <row r="119" spans="2:8" ht="33" customHeight="1">
      <c r="B119" s="8"/>
      <c r="C119" s="8"/>
      <c r="D119" s="9" t="s">
        <v>180</v>
      </c>
      <c r="E119" s="53" t="s">
        <v>181</v>
      </c>
      <c r="F119" s="20">
        <v>4359</v>
      </c>
      <c r="G119" s="20">
        <v>4156.5</v>
      </c>
      <c r="H119" s="62">
        <f t="shared" si="1"/>
        <v>95.35443909153476</v>
      </c>
    </row>
    <row r="120" spans="2:8" ht="57.75" customHeight="1">
      <c r="B120" s="8"/>
      <c r="C120" s="8"/>
      <c r="D120" s="9" t="s">
        <v>109</v>
      </c>
      <c r="E120" s="54" t="s">
        <v>110</v>
      </c>
      <c r="F120" s="20">
        <v>51000</v>
      </c>
      <c r="G120" s="20">
        <v>51000</v>
      </c>
      <c r="H120" s="62">
        <f t="shared" si="1"/>
        <v>100</v>
      </c>
    </row>
    <row r="121" spans="2:8" ht="36" customHeight="1">
      <c r="B121" s="8"/>
      <c r="C121" s="8"/>
      <c r="D121" s="9" t="s">
        <v>184</v>
      </c>
      <c r="E121" s="54" t="s">
        <v>186</v>
      </c>
      <c r="F121" s="20">
        <v>4250</v>
      </c>
      <c r="G121" s="20">
        <v>4250</v>
      </c>
      <c r="H121" s="62">
        <f t="shared" si="1"/>
        <v>100</v>
      </c>
    </row>
    <row r="122" spans="2:8" ht="37.5" customHeight="1">
      <c r="B122" s="8"/>
      <c r="C122" s="8"/>
      <c r="D122" s="9" t="s">
        <v>185</v>
      </c>
      <c r="E122" s="54" t="s">
        <v>186</v>
      </c>
      <c r="F122" s="20">
        <v>750</v>
      </c>
      <c r="G122" s="20">
        <v>750</v>
      </c>
      <c r="H122" s="62">
        <f t="shared" si="1"/>
        <v>100</v>
      </c>
    </row>
    <row r="123" spans="2:8" ht="43.5" customHeight="1">
      <c r="B123" s="37" t="s">
        <v>162</v>
      </c>
      <c r="C123" s="37"/>
      <c r="D123" s="37"/>
      <c r="E123" s="55" t="s">
        <v>163</v>
      </c>
      <c r="F123" s="38">
        <f>F124</f>
        <v>47104</v>
      </c>
      <c r="G123" s="38">
        <f>G124</f>
        <v>33251</v>
      </c>
      <c r="H123" s="64">
        <f>G123/F123*100</f>
        <v>70.59060801630434</v>
      </c>
    </row>
    <row r="124" spans="2:8" ht="33.75" customHeight="1">
      <c r="B124" s="12"/>
      <c r="C124" s="12" t="s">
        <v>164</v>
      </c>
      <c r="D124" s="13"/>
      <c r="E124" s="40" t="s">
        <v>166</v>
      </c>
      <c r="F124" s="19">
        <v>47104</v>
      </c>
      <c r="G124" s="41">
        <f>G125</f>
        <v>33251</v>
      </c>
      <c r="H124" s="62">
        <f>G124/F124*100</f>
        <v>70.59060801630434</v>
      </c>
    </row>
    <row r="125" spans="2:8" ht="46.5" customHeight="1">
      <c r="B125" s="8"/>
      <c r="C125" s="8"/>
      <c r="D125" s="9" t="s">
        <v>109</v>
      </c>
      <c r="E125" s="54" t="s">
        <v>110</v>
      </c>
      <c r="F125" s="20">
        <v>47104</v>
      </c>
      <c r="G125" s="42">
        <v>33251</v>
      </c>
      <c r="H125" s="62">
        <f>G125/F125*100</f>
        <v>70.59060801630434</v>
      </c>
    </row>
    <row r="126" spans="2:8" s="39" customFormat="1" ht="28.5" customHeight="1">
      <c r="B126" s="37" t="s">
        <v>125</v>
      </c>
      <c r="C126" s="37"/>
      <c r="D126" s="37"/>
      <c r="E126" s="55" t="s">
        <v>126</v>
      </c>
      <c r="F126" s="38">
        <f>F127+F129</f>
        <v>256000</v>
      </c>
      <c r="G126" s="38">
        <f>G127+G129</f>
        <v>264901.76</v>
      </c>
      <c r="H126" s="65">
        <f t="shared" si="1"/>
        <v>103.47725000000001</v>
      </c>
    </row>
    <row r="127" spans="2:9" s="10" customFormat="1" ht="22.5" customHeight="1">
      <c r="B127" s="11"/>
      <c r="C127" s="12" t="s">
        <v>136</v>
      </c>
      <c r="D127" s="12"/>
      <c r="E127" s="53" t="s">
        <v>137</v>
      </c>
      <c r="F127" s="19">
        <f>F128</f>
        <v>217000</v>
      </c>
      <c r="G127" s="19">
        <f>G128</f>
        <v>236210</v>
      </c>
      <c r="H127" s="62">
        <f t="shared" si="1"/>
        <v>108.85253456221197</v>
      </c>
      <c r="I127" s="10" t="s">
        <v>165</v>
      </c>
    </row>
    <row r="128" spans="2:8" s="10" customFormat="1" ht="45.75" customHeight="1">
      <c r="B128" s="11"/>
      <c r="C128" s="12"/>
      <c r="D128" s="12" t="s">
        <v>6</v>
      </c>
      <c r="E128" s="53" t="s">
        <v>138</v>
      </c>
      <c r="F128" s="19">
        <v>217000</v>
      </c>
      <c r="G128" s="19">
        <v>236210</v>
      </c>
      <c r="H128" s="62">
        <f t="shared" si="1"/>
        <v>108.85253456221197</v>
      </c>
    </row>
    <row r="129" spans="2:8" s="10" customFormat="1" ht="27.75" customHeight="1">
      <c r="B129" s="11"/>
      <c r="C129" s="12" t="s">
        <v>127</v>
      </c>
      <c r="D129" s="12"/>
      <c r="E129" s="53" t="s">
        <v>8</v>
      </c>
      <c r="F129" s="19">
        <f>F130+F131</f>
        <v>39000</v>
      </c>
      <c r="G129" s="19">
        <f>G130+G131</f>
        <v>28691.76</v>
      </c>
      <c r="H129" s="62">
        <f t="shared" si="1"/>
        <v>73.56861538461537</v>
      </c>
    </row>
    <row r="130" spans="2:8" ht="26.25" customHeight="1">
      <c r="B130" s="8"/>
      <c r="C130" s="8"/>
      <c r="D130" s="9" t="s">
        <v>33</v>
      </c>
      <c r="E130" s="54" t="s">
        <v>34</v>
      </c>
      <c r="F130" s="20">
        <v>24000</v>
      </c>
      <c r="G130" s="20">
        <v>17691.76</v>
      </c>
      <c r="H130" s="62">
        <f t="shared" si="1"/>
        <v>73.71566666666666</v>
      </c>
    </row>
    <row r="131" spans="2:8" ht="51" customHeight="1">
      <c r="B131" s="8"/>
      <c r="C131" s="8"/>
      <c r="D131" s="9" t="s">
        <v>128</v>
      </c>
      <c r="E131" s="54" t="s">
        <v>129</v>
      </c>
      <c r="F131" s="20">
        <v>15000</v>
      </c>
      <c r="G131" s="20">
        <v>11000</v>
      </c>
      <c r="H131" s="62">
        <f t="shared" si="1"/>
        <v>73.33333333333333</v>
      </c>
    </row>
    <row r="132" spans="2:8" s="39" customFormat="1" ht="27.75" customHeight="1">
      <c r="B132" s="37" t="s">
        <v>130</v>
      </c>
      <c r="C132" s="37"/>
      <c r="D132" s="37"/>
      <c r="E132" s="55" t="s">
        <v>131</v>
      </c>
      <c r="F132" s="38">
        <f>F133</f>
        <v>716000</v>
      </c>
      <c r="G132" s="38">
        <f>G133</f>
        <v>383000</v>
      </c>
      <c r="H132" s="61">
        <f t="shared" si="1"/>
        <v>53.49162011173184</v>
      </c>
    </row>
    <row r="133" spans="2:8" s="10" customFormat="1" ht="21" customHeight="1">
      <c r="B133" s="11"/>
      <c r="C133" s="12" t="s">
        <v>132</v>
      </c>
      <c r="D133" s="12"/>
      <c r="E133" s="53" t="s">
        <v>133</v>
      </c>
      <c r="F133" s="19">
        <f>F134+F135</f>
        <v>716000</v>
      </c>
      <c r="G133" s="19">
        <f>G134+G135</f>
        <v>383000</v>
      </c>
      <c r="H133" s="62">
        <f t="shared" si="1"/>
        <v>53.49162011173184</v>
      </c>
    </row>
    <row r="134" spans="2:12" ht="72.75" customHeight="1">
      <c r="B134" s="21"/>
      <c r="C134" s="21"/>
      <c r="D134" s="9" t="s">
        <v>111</v>
      </c>
      <c r="E134" s="54" t="s">
        <v>112</v>
      </c>
      <c r="F134" s="20">
        <f>383000</f>
        <v>383000</v>
      </c>
      <c r="G134" s="20">
        <v>50000</v>
      </c>
      <c r="H134" s="62">
        <f t="shared" si="1"/>
        <v>13.054830287206268</v>
      </c>
      <c r="L134" s="39"/>
    </row>
    <row r="135" spans="2:8" ht="58.5" customHeight="1" thickBot="1">
      <c r="B135" s="46"/>
      <c r="C135" s="46"/>
      <c r="D135" s="45" t="s">
        <v>167</v>
      </c>
      <c r="E135" s="56" t="s">
        <v>168</v>
      </c>
      <c r="F135" s="49">
        <v>333000</v>
      </c>
      <c r="G135" s="49">
        <v>333000</v>
      </c>
      <c r="H135" s="66">
        <f t="shared" si="1"/>
        <v>100</v>
      </c>
    </row>
    <row r="136" spans="2:8" ht="52.5" customHeight="1" thickBot="1">
      <c r="B136" s="47"/>
      <c r="C136" s="48"/>
      <c r="D136" s="48"/>
      <c r="E136" s="68" t="s">
        <v>134</v>
      </c>
      <c r="F136" s="69">
        <f>F6+F13+F21+F28+F37+F40+F47+F76+F83+F99+F123+F126+F132</f>
        <v>13683099</v>
      </c>
      <c r="G136" s="69">
        <f>G6+G13+G21+G28+G37+G40+G47+G76+G83+G99+G123+G126+G132</f>
        <v>13336249.68</v>
      </c>
      <c r="H136" s="50">
        <f t="shared" si="1"/>
        <v>97.46512599229166</v>
      </c>
    </row>
    <row r="137" spans="2:8" ht="16.5" customHeight="1">
      <c r="B137" s="82"/>
      <c r="C137" s="83"/>
      <c r="D137" s="84"/>
      <c r="E137" s="57"/>
      <c r="F137" s="43"/>
      <c r="G137" s="43"/>
      <c r="H137" s="44"/>
    </row>
    <row r="139" spans="3:5" ht="18">
      <c r="C139" s="26"/>
      <c r="D139" s="26"/>
      <c r="E139" s="58"/>
    </row>
    <row r="140" spans="3:5" ht="18">
      <c r="C140" s="26"/>
      <c r="D140" s="26"/>
      <c r="E140" s="58"/>
    </row>
    <row r="141" spans="3:5" ht="18">
      <c r="C141" s="26"/>
      <c r="D141" s="26"/>
      <c r="E141" s="58"/>
    </row>
    <row r="142" spans="3:7" ht="18">
      <c r="C142" s="26"/>
      <c r="D142" s="26"/>
      <c r="E142" s="58"/>
      <c r="G142" s="10"/>
    </row>
  </sheetData>
  <mergeCells count="1">
    <mergeCell ref="B137:D137"/>
  </mergeCells>
  <printOptions verticalCentered="1"/>
  <pageMargins left="0.3937007874015748" right="0.3937007874015748" top="0.5905511811023623" bottom="0.5905511811023623" header="0.3937007874015748" footer="0.3937007874015748"/>
  <pageSetup firstPageNumber="1" useFirstPageNumber="1" fitToHeight="5" horizontalDpi="600" verticalDpi="600" orientation="portrait" paperSize="9" scale="73" r:id="rId3"/>
  <headerFooter alignWithMargins="0">
    <oddHeader>&amp;R&amp;12Załącznik nr 1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2009-03-18T12:44:50Z</cp:lastPrinted>
  <dcterms:created xsi:type="dcterms:W3CDTF">2007-07-23T06:47:15Z</dcterms:created>
  <dcterms:modified xsi:type="dcterms:W3CDTF">2009-03-18T12:47:48Z</dcterms:modified>
  <cp:category/>
  <cp:version/>
  <cp:contentType/>
  <cp:contentStatus/>
</cp:coreProperties>
</file>