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90" windowHeight="11760" activeTab="0"/>
  </bookViews>
  <sheets>
    <sheet name="Kosztorys INW + PRZEDM" sheetId="1" r:id="rId1"/>
    <sheet name="TWES" sheetId="2" r:id="rId2"/>
  </sheets>
  <definedNames/>
  <calcPr fullCalcOnLoad="1"/>
</workbook>
</file>

<file path=xl/sharedStrings.xml><?xml version="1.0" encoding="utf-8"?>
<sst xmlns="http://schemas.openxmlformats.org/spreadsheetml/2006/main" count="121" uniqueCount="45">
  <si>
    <t>kpl</t>
  </si>
  <si>
    <t>X</t>
  </si>
  <si>
    <t>D.01.00.00</t>
  </si>
  <si>
    <t>D.01.01.01</t>
  </si>
  <si>
    <t>km</t>
  </si>
  <si>
    <t>PODBUDOWY</t>
  </si>
  <si>
    <t>Lp.</t>
  </si>
  <si>
    <t>Wyszczególnienie robót</t>
  </si>
  <si>
    <t xml:space="preserve">Jedn. </t>
  </si>
  <si>
    <t>Ilość</t>
  </si>
  <si>
    <t>ROBOTY DROGOWE</t>
  </si>
  <si>
    <t>Wartość (zł)</t>
  </si>
  <si>
    <t>Cena                jedn.  (zł)</t>
  </si>
  <si>
    <t xml:space="preserve">RAZEM NETTO = </t>
  </si>
  <si>
    <t>VAT - 23 % =</t>
  </si>
  <si>
    <t>RAZEM BRUTTO =</t>
  </si>
  <si>
    <t>x</t>
  </si>
  <si>
    <t>1) Odtworzenie trasy i punktów wysokościowych</t>
  </si>
  <si>
    <t>2) Inwentaryzacja powykonawcza obiektu</t>
  </si>
  <si>
    <r>
      <t>m</t>
    </r>
    <r>
      <rPr>
        <vertAlign val="superscript"/>
        <sz val="10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</si>
  <si>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2</t>
    </r>
  </si>
  <si>
    <t>ROBOTY PRZYGOTOWAWCZE I ROZBIÓRKOWE</t>
  </si>
  <si>
    <t>Obsługa geodezyjna obiektu:</t>
  </si>
  <si>
    <t>D.04.00.00</t>
  </si>
  <si>
    <t>D.04.01.01</t>
  </si>
  <si>
    <t>Nr      SSTWiORB</t>
  </si>
  <si>
    <t>1) Podbudowa drogi z materiału niespoistego (pospółki) grubości 20cm - warstwa dolna (odsączająca)</t>
  </si>
  <si>
    <t xml:space="preserve">PRZEDMIAR ROBÓT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</si>
  <si>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Przebudowa drogi zapewniającej dojazd do gruntów rolnych wsi Żebrówka, gm. Kałuszyn</t>
  </si>
  <si>
    <t>Wykonanie i profilowanie koryta drogi wraz przygotowaniem podłoża pod wykonanie warstw konstrukcyjnych nawierzchni drogowej (do wymaganej rzędnej) i usunięciem istniejących elementów utwardzenia nawierzchni (drobnych betonowych elementów prefabrykowanych, brukowca, kamienia polnego itp.)</t>
  </si>
  <si>
    <t>1) Podbudowa drogi z materiału niespoistego (pospółki) grubości 20cm - warstwa dolna (odsączająca)                                                                                (5,2*250)+21</t>
  </si>
  <si>
    <t>Wykonanie i profilowanie koryta drogi wraz przygotowaniem podłoża pod wykonanie warstw konstrukcyjnych nawierzchni drogowej (do wymaganej rzędnej) i usunięciem istniejących elementów utwardzenia nawierzchni (drobnych betonowych elementów prefabrykowanych, brukowca, kamienia polnego itp.)                                                                      5,2*250+21 (włączenie)</t>
  </si>
  <si>
    <t>Podbudowa nawierzchni drogowej:</t>
  </si>
  <si>
    <t>2) Podbudowa drogi z kruszywa niezwiązanego, łamanego stabilizowanego mechanicznie (0/31,5) o grubości 15cm - warstwa górna                                                                   (5,1*250)+19</t>
  </si>
  <si>
    <t>2) Podbudowa drogi z kruszywa niezwiązanego, łamanego stabilizowanego mechanicznie (0/31,5) o grubości 15cm - warstwa górna</t>
  </si>
  <si>
    <t>D.04.02.01a</t>
  </si>
  <si>
    <t>D.04.04.01b</t>
  </si>
  <si>
    <t>TABELA WARTOŚCI ELEMENTÓW SCALONYCH</t>
  </si>
  <si>
    <t>Pozycje kosztorysowe</t>
  </si>
  <si>
    <t>Wartość netto</t>
  </si>
  <si>
    <t>Podatek VAT</t>
  </si>
  <si>
    <t>Wartość brutto</t>
  </si>
  <si>
    <t>ŁĄCZNA KWOTA:</t>
  </si>
  <si>
    <t>2-3</t>
  </si>
  <si>
    <t>Kosztorys ofertowy (ślepy)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</si>
</sst>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#,##0.000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Times New Roman"/>
      <family val="0"/>
    </font>
    <font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67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52" applyFont="1" applyFill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" fontId="23" fillId="33" borderId="10" xfId="0" applyNumberFormat="1" applyFont="1" applyFill="1" applyBorder="1" applyAlignment="1">
      <alignment horizontal="center" vertical="center" wrapText="1"/>
    </xf>
    <xf numFmtId="4" fontId="28" fillId="34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/>
    </xf>
    <xf numFmtId="4" fontId="28" fillId="34" borderId="12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167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/>
    </xf>
    <xf numFmtId="4" fontId="28" fillId="34" borderId="22" xfId="0" applyNumberFormat="1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 wrapText="1"/>
    </xf>
    <xf numFmtId="4" fontId="28" fillId="34" borderId="23" xfId="0" applyNumberFormat="1" applyFont="1" applyFill="1" applyBorder="1" applyAlignment="1">
      <alignment horizontal="center" vertical="center" wrapText="1"/>
    </xf>
    <xf numFmtId="4" fontId="28" fillId="34" borderId="24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 wrapText="1"/>
    </xf>
    <xf numFmtId="4" fontId="52" fillId="34" borderId="18" xfId="0" applyNumberFormat="1" applyFont="1" applyFill="1" applyBorder="1" applyAlignment="1">
      <alignment horizontal="center" vertical="center" wrapText="1"/>
    </xf>
    <xf numFmtId="4" fontId="52" fillId="34" borderId="26" xfId="0" applyNumberFormat="1" applyFont="1" applyFill="1" applyBorder="1" applyAlignment="1">
      <alignment horizontal="center" vertical="center" wrapText="1"/>
    </xf>
    <xf numFmtId="4" fontId="28" fillId="34" borderId="17" xfId="0" applyNumberFormat="1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167" fontId="23" fillId="0" borderId="14" xfId="0" applyNumberFormat="1" applyFont="1" applyBorder="1" applyAlignment="1">
      <alignment horizontal="center" vertical="center"/>
    </xf>
    <xf numFmtId="167" fontId="23" fillId="0" borderId="11" xfId="0" applyNumberFormat="1" applyFont="1" applyBorder="1" applyAlignment="1">
      <alignment horizontal="center" vertical="center"/>
    </xf>
    <xf numFmtId="4" fontId="23" fillId="33" borderId="14" xfId="0" applyNumberFormat="1" applyFont="1" applyFill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8" xfId="52" applyFont="1" applyFill="1" applyBorder="1" applyAlignment="1">
      <alignment horizontal="left" vertical="center" wrapText="1"/>
    </xf>
    <xf numFmtId="0" fontId="50" fillId="0" borderId="28" xfId="0" applyFont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4" fontId="28" fillId="0" borderId="23" xfId="0" applyNumberFormat="1" applyFont="1" applyFill="1" applyBorder="1" applyAlignment="1">
      <alignment horizontal="center" vertical="center" wrapText="1"/>
    </xf>
    <xf numFmtId="4" fontId="28" fillId="0" borderId="24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167" fontId="23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167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4" fontId="52" fillId="0" borderId="18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 wrapText="1"/>
    </xf>
    <xf numFmtId="0" fontId="32" fillId="35" borderId="34" xfId="0" applyFont="1" applyFill="1" applyBorder="1" applyAlignment="1">
      <alignment horizontal="center" vertical="center" wrapText="1"/>
    </xf>
    <xf numFmtId="0" fontId="32" fillId="35" borderId="35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1" fillId="35" borderId="33" xfId="0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horizontal="left" vertical="center" wrapText="1"/>
    </xf>
    <xf numFmtId="2" fontId="28" fillId="34" borderId="36" xfId="0" applyNumberFormat="1" applyFont="1" applyFill="1" applyBorder="1" applyAlignment="1">
      <alignment horizontal="right" vertical="center" wrapText="1"/>
    </xf>
    <xf numFmtId="2" fontId="28" fillId="34" borderId="37" xfId="0" applyNumberFormat="1" applyFont="1" applyFill="1" applyBorder="1" applyAlignment="1">
      <alignment horizontal="right" vertical="center" wrapText="1"/>
    </xf>
    <xf numFmtId="2" fontId="28" fillId="34" borderId="38" xfId="0" applyNumberFormat="1" applyFont="1" applyFill="1" applyBorder="1" applyAlignment="1">
      <alignment horizontal="right" vertical="center" wrapText="1"/>
    </xf>
    <xf numFmtId="2" fontId="28" fillId="34" borderId="39" xfId="0" applyNumberFormat="1" applyFont="1" applyFill="1" applyBorder="1" applyAlignment="1">
      <alignment horizontal="right" vertical="center" wrapText="1"/>
    </xf>
    <xf numFmtId="2" fontId="28" fillId="34" borderId="40" xfId="0" applyNumberFormat="1" applyFont="1" applyFill="1" applyBorder="1" applyAlignment="1">
      <alignment horizontal="right" vertical="center" wrapText="1"/>
    </xf>
    <xf numFmtId="2" fontId="28" fillId="34" borderId="41" xfId="0" applyNumberFormat="1" applyFont="1" applyFill="1" applyBorder="1" applyAlignment="1">
      <alignment horizontal="right" vertical="center" wrapText="1"/>
    </xf>
    <xf numFmtId="2" fontId="28" fillId="34" borderId="42" xfId="0" applyNumberFormat="1" applyFont="1" applyFill="1" applyBorder="1" applyAlignment="1">
      <alignment horizontal="right" vertical="center" wrapText="1"/>
    </xf>
    <xf numFmtId="2" fontId="28" fillId="34" borderId="43" xfId="0" applyNumberFormat="1" applyFont="1" applyFill="1" applyBorder="1" applyAlignment="1">
      <alignment horizontal="right" vertical="center" wrapText="1"/>
    </xf>
    <xf numFmtId="2" fontId="28" fillId="34" borderId="44" xfId="0" applyNumberFormat="1" applyFont="1" applyFill="1" applyBorder="1" applyAlignment="1">
      <alignment horizontal="right" vertical="center" wrapText="1"/>
    </xf>
    <xf numFmtId="2" fontId="31" fillId="0" borderId="45" xfId="0" applyNumberFormat="1" applyFont="1" applyFill="1" applyBorder="1" applyAlignment="1">
      <alignment horizontal="right" vertical="center" wrapText="1"/>
    </xf>
    <xf numFmtId="2" fontId="31" fillId="0" borderId="46" xfId="0" applyNumberFormat="1" applyFont="1" applyFill="1" applyBorder="1" applyAlignment="1">
      <alignment horizontal="right"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/>
    </xf>
    <xf numFmtId="0" fontId="31" fillId="34" borderId="3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lepy_ciechomicka profi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H2" sqref="H2:L2"/>
    </sheetView>
  </sheetViews>
  <sheetFormatPr defaultColWidth="9.00390625" defaultRowHeight="12.75"/>
  <cols>
    <col min="1" max="1" width="3.25390625" style="1" customWidth="1"/>
    <col min="2" max="2" width="11.125" style="1" bestFit="1" customWidth="1"/>
    <col min="3" max="3" width="42.375" style="1" customWidth="1"/>
    <col min="4" max="4" width="6.125" style="1" bestFit="1" customWidth="1"/>
    <col min="5" max="5" width="10.625" style="1" bestFit="1" customWidth="1"/>
    <col min="6" max="6" width="9.625" style="2" customWidth="1"/>
    <col min="7" max="7" width="12.875" style="2" customWidth="1"/>
    <col min="8" max="8" width="3.25390625" style="1" customWidth="1"/>
    <col min="9" max="9" width="11.125" style="1" bestFit="1" customWidth="1"/>
    <col min="10" max="10" width="42.375" style="1" customWidth="1"/>
    <col min="11" max="11" width="6.125" style="1" bestFit="1" customWidth="1"/>
    <col min="12" max="12" width="33.00390625" style="1" customWidth="1"/>
    <col min="13" max="16384" width="9.125" style="1" customWidth="1"/>
  </cols>
  <sheetData>
    <row r="1" spans="1:12" ht="36" customHeight="1" thickBot="1">
      <c r="A1" s="103" t="s">
        <v>44</v>
      </c>
      <c r="B1" s="104"/>
      <c r="C1" s="104"/>
      <c r="D1" s="104"/>
      <c r="E1" s="104"/>
      <c r="F1" s="104"/>
      <c r="G1" s="105"/>
      <c r="H1" s="103" t="s">
        <v>27</v>
      </c>
      <c r="I1" s="104"/>
      <c r="J1" s="104"/>
      <c r="K1" s="104"/>
      <c r="L1" s="105"/>
    </row>
    <row r="2" spans="1:12" ht="47.25" customHeight="1" thickBot="1">
      <c r="A2" s="106"/>
      <c r="B2" s="107"/>
      <c r="C2" s="107"/>
      <c r="D2" s="107"/>
      <c r="E2" s="107"/>
      <c r="F2" s="107"/>
      <c r="G2" s="108"/>
      <c r="H2" s="106" t="s">
        <v>28</v>
      </c>
      <c r="I2" s="107"/>
      <c r="J2" s="107"/>
      <c r="K2" s="107"/>
      <c r="L2" s="108"/>
    </row>
    <row r="3" spans="1:12" ht="30">
      <c r="A3" s="23" t="s">
        <v>6</v>
      </c>
      <c r="B3" s="24" t="s">
        <v>25</v>
      </c>
      <c r="C3" s="24" t="s">
        <v>7</v>
      </c>
      <c r="D3" s="25" t="s">
        <v>8</v>
      </c>
      <c r="E3" s="25" t="s">
        <v>9</v>
      </c>
      <c r="F3" s="24" t="s">
        <v>12</v>
      </c>
      <c r="G3" s="26" t="s">
        <v>11</v>
      </c>
      <c r="H3" s="23" t="s">
        <v>6</v>
      </c>
      <c r="I3" s="24" t="s">
        <v>25</v>
      </c>
      <c r="J3" s="24" t="s">
        <v>7</v>
      </c>
      <c r="K3" s="25" t="s">
        <v>8</v>
      </c>
      <c r="L3" s="50" t="s">
        <v>9</v>
      </c>
    </row>
    <row r="4" spans="1:12" ht="15.75" thickBot="1">
      <c r="A4" s="28">
        <v>1</v>
      </c>
      <c r="B4" s="29">
        <v>3</v>
      </c>
      <c r="C4" s="30">
        <v>4</v>
      </c>
      <c r="D4" s="29">
        <v>5</v>
      </c>
      <c r="E4" s="29">
        <v>6</v>
      </c>
      <c r="F4" s="29">
        <v>7</v>
      </c>
      <c r="G4" s="31">
        <v>8</v>
      </c>
      <c r="H4" s="28">
        <v>1</v>
      </c>
      <c r="I4" s="29">
        <v>3</v>
      </c>
      <c r="J4" s="30">
        <v>4</v>
      </c>
      <c r="K4" s="29">
        <v>5</v>
      </c>
      <c r="L4" s="31">
        <v>6</v>
      </c>
    </row>
    <row r="5" spans="1:12" ht="21" customHeight="1" thickBot="1">
      <c r="A5" s="109" t="s">
        <v>10</v>
      </c>
      <c r="B5" s="110"/>
      <c r="C5" s="110"/>
      <c r="D5" s="110"/>
      <c r="E5" s="110"/>
      <c r="F5" s="110"/>
      <c r="G5" s="111"/>
      <c r="H5" s="109" t="s">
        <v>10</v>
      </c>
      <c r="I5" s="110"/>
      <c r="J5" s="110"/>
      <c r="K5" s="110"/>
      <c r="L5" s="111"/>
    </row>
    <row r="6" spans="1:12" ht="30.75" thickBot="1">
      <c r="A6" s="32" t="s">
        <v>1</v>
      </c>
      <c r="B6" s="33" t="s">
        <v>2</v>
      </c>
      <c r="C6" s="34" t="s">
        <v>21</v>
      </c>
      <c r="D6" s="35" t="s">
        <v>1</v>
      </c>
      <c r="E6" s="35" t="s">
        <v>1</v>
      </c>
      <c r="F6" s="35" t="s">
        <v>1</v>
      </c>
      <c r="G6" s="36" t="s">
        <v>1</v>
      </c>
      <c r="H6" s="32" t="s">
        <v>1</v>
      </c>
      <c r="I6" s="33" t="s">
        <v>2</v>
      </c>
      <c r="J6" s="34" t="s">
        <v>21</v>
      </c>
      <c r="K6" s="35" t="s">
        <v>1</v>
      </c>
      <c r="L6" s="36" t="s">
        <v>1</v>
      </c>
    </row>
    <row r="7" spans="1:12" ht="12.75">
      <c r="A7" s="94">
        <v>1</v>
      </c>
      <c r="B7" s="97" t="s">
        <v>3</v>
      </c>
      <c r="C7" s="19" t="s">
        <v>22</v>
      </c>
      <c r="D7" s="48" t="s">
        <v>16</v>
      </c>
      <c r="E7" s="20" t="s">
        <v>16</v>
      </c>
      <c r="F7" s="21" t="s">
        <v>16</v>
      </c>
      <c r="G7" s="22" t="s">
        <v>16</v>
      </c>
      <c r="H7" s="94">
        <v>1</v>
      </c>
      <c r="I7" s="97" t="s">
        <v>3</v>
      </c>
      <c r="J7" s="19" t="s">
        <v>22</v>
      </c>
      <c r="K7" s="57" t="s">
        <v>16</v>
      </c>
      <c r="L7" s="51" t="s">
        <v>16</v>
      </c>
    </row>
    <row r="8" spans="1:12" ht="12.75">
      <c r="A8" s="95"/>
      <c r="B8" s="98"/>
      <c r="C8" s="3" t="s">
        <v>17</v>
      </c>
      <c r="D8" s="49" t="s">
        <v>4</v>
      </c>
      <c r="E8" s="4">
        <v>0.25</v>
      </c>
      <c r="F8" s="5"/>
      <c r="G8" s="15"/>
      <c r="H8" s="95"/>
      <c r="I8" s="98"/>
      <c r="J8" s="3" t="s">
        <v>17</v>
      </c>
      <c r="K8" s="58" t="s">
        <v>4</v>
      </c>
      <c r="L8" s="52">
        <f>E8</f>
        <v>0.25</v>
      </c>
    </row>
    <row r="9" spans="1:12" ht="13.5" thickBot="1">
      <c r="A9" s="96"/>
      <c r="B9" s="99"/>
      <c r="C9" s="3" t="s">
        <v>18</v>
      </c>
      <c r="D9" s="49" t="s">
        <v>0</v>
      </c>
      <c r="E9" s="5">
        <v>1</v>
      </c>
      <c r="F9" s="5"/>
      <c r="G9" s="15"/>
      <c r="H9" s="96"/>
      <c r="I9" s="99"/>
      <c r="J9" s="3" t="s">
        <v>18</v>
      </c>
      <c r="K9" s="58" t="s">
        <v>0</v>
      </c>
      <c r="L9" s="15">
        <f>E9</f>
        <v>1</v>
      </c>
    </row>
    <row r="10" spans="1:12" s="12" customFormat="1" ht="15.75" thickBot="1">
      <c r="A10" s="42" t="s">
        <v>1</v>
      </c>
      <c r="B10" s="27" t="s">
        <v>23</v>
      </c>
      <c r="C10" s="43" t="s">
        <v>5</v>
      </c>
      <c r="D10" s="43" t="s">
        <v>1</v>
      </c>
      <c r="E10" s="44" t="s">
        <v>1</v>
      </c>
      <c r="F10" s="44" t="s">
        <v>1</v>
      </c>
      <c r="G10" s="45" t="s">
        <v>1</v>
      </c>
      <c r="H10" s="42" t="s">
        <v>1</v>
      </c>
      <c r="I10" s="27" t="s">
        <v>23</v>
      </c>
      <c r="J10" s="43" t="s">
        <v>5</v>
      </c>
      <c r="K10" s="43" t="s">
        <v>1</v>
      </c>
      <c r="L10" s="45" t="s">
        <v>1</v>
      </c>
    </row>
    <row r="11" spans="1:12" s="12" customFormat="1" ht="107.25" customHeight="1">
      <c r="A11" s="47">
        <v>2</v>
      </c>
      <c r="B11" s="48" t="s">
        <v>24</v>
      </c>
      <c r="C11" s="37" t="s">
        <v>29</v>
      </c>
      <c r="D11" s="38" t="s">
        <v>19</v>
      </c>
      <c r="E11" s="39">
        <f>(5.2*E8*1000)+21</f>
        <v>1321</v>
      </c>
      <c r="F11" s="40"/>
      <c r="G11" s="41"/>
      <c r="H11" s="56">
        <v>2</v>
      </c>
      <c r="I11" s="57" t="s">
        <v>24</v>
      </c>
      <c r="J11" s="37" t="s">
        <v>31</v>
      </c>
      <c r="K11" s="38" t="s">
        <v>19</v>
      </c>
      <c r="L11" s="53">
        <f>E11</f>
        <v>1321</v>
      </c>
    </row>
    <row r="12" spans="1:12" ht="12.75">
      <c r="A12" s="100">
        <v>3</v>
      </c>
      <c r="B12" s="55" t="s">
        <v>16</v>
      </c>
      <c r="C12" s="9" t="s">
        <v>32</v>
      </c>
      <c r="D12" s="6" t="s">
        <v>16</v>
      </c>
      <c r="E12" s="6" t="s">
        <v>16</v>
      </c>
      <c r="F12" s="6" t="s">
        <v>16</v>
      </c>
      <c r="G12" s="16" t="s">
        <v>16</v>
      </c>
      <c r="H12" s="100">
        <v>3</v>
      </c>
      <c r="I12" s="59" t="s">
        <v>16</v>
      </c>
      <c r="J12" s="9" t="s">
        <v>32</v>
      </c>
      <c r="K12" s="6" t="s">
        <v>16</v>
      </c>
      <c r="L12" s="16" t="s">
        <v>16</v>
      </c>
    </row>
    <row r="13" spans="1:12" ht="51">
      <c r="A13" s="101"/>
      <c r="B13" s="55" t="s">
        <v>35</v>
      </c>
      <c r="C13" s="10" t="s">
        <v>26</v>
      </c>
      <c r="D13" s="8" t="s">
        <v>20</v>
      </c>
      <c r="E13" s="13">
        <f>(5.2*E8*1000)+21</f>
        <v>1321</v>
      </c>
      <c r="F13" s="7"/>
      <c r="G13" s="17"/>
      <c r="H13" s="101"/>
      <c r="I13" s="55" t="s">
        <v>35</v>
      </c>
      <c r="J13" s="10" t="s">
        <v>30</v>
      </c>
      <c r="K13" s="8" t="s">
        <v>20</v>
      </c>
      <c r="L13" s="54">
        <f>E13</f>
        <v>1321</v>
      </c>
    </row>
    <row r="14" spans="1:12" ht="51.75" thickBot="1">
      <c r="A14" s="102"/>
      <c r="B14" s="55" t="s">
        <v>36</v>
      </c>
      <c r="C14" s="10" t="s">
        <v>34</v>
      </c>
      <c r="D14" s="8" t="s">
        <v>20</v>
      </c>
      <c r="E14" s="13">
        <f>(5.1*E8*1000)+19</f>
        <v>1294</v>
      </c>
      <c r="F14" s="7"/>
      <c r="G14" s="17"/>
      <c r="H14" s="102"/>
      <c r="I14" s="60" t="s">
        <v>36</v>
      </c>
      <c r="J14" s="60" t="s">
        <v>33</v>
      </c>
      <c r="K14" s="61" t="s">
        <v>20</v>
      </c>
      <c r="L14" s="62">
        <f>E14</f>
        <v>1294</v>
      </c>
    </row>
    <row r="15" spans="1:7" ht="15" customHeight="1">
      <c r="A15" s="113" t="s">
        <v>13</v>
      </c>
      <c r="B15" s="114"/>
      <c r="C15" s="114"/>
      <c r="D15" s="114"/>
      <c r="E15" s="114"/>
      <c r="F15" s="115"/>
      <c r="G15" s="46"/>
    </row>
    <row r="16" spans="1:7" ht="15" customHeight="1">
      <c r="A16" s="116" t="s">
        <v>14</v>
      </c>
      <c r="B16" s="117"/>
      <c r="C16" s="117"/>
      <c r="D16" s="117"/>
      <c r="E16" s="117"/>
      <c r="F16" s="118"/>
      <c r="G16" s="14"/>
    </row>
    <row r="17" spans="1:7" ht="15" customHeight="1" thickBot="1">
      <c r="A17" s="119" t="s">
        <v>15</v>
      </c>
      <c r="B17" s="120"/>
      <c r="C17" s="120"/>
      <c r="D17" s="120"/>
      <c r="E17" s="120"/>
      <c r="F17" s="121"/>
      <c r="G17" s="18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2"/>
      <c r="B19" s="112"/>
      <c r="C19" s="112"/>
      <c r="D19" s="112"/>
      <c r="E19" s="112"/>
      <c r="F19" s="112"/>
      <c r="G19" s="112"/>
    </row>
  </sheetData>
  <sheetProtection/>
  <mergeCells count="16">
    <mergeCell ref="A19:G19"/>
    <mergeCell ref="A15:F15"/>
    <mergeCell ref="A16:F16"/>
    <mergeCell ref="A17:F17"/>
    <mergeCell ref="A7:A9"/>
    <mergeCell ref="B7:B9"/>
    <mergeCell ref="H7:H9"/>
    <mergeCell ref="I7:I9"/>
    <mergeCell ref="A12:A14"/>
    <mergeCell ref="H12:H14"/>
    <mergeCell ref="A1:G1"/>
    <mergeCell ref="H1:L1"/>
    <mergeCell ref="A2:G2"/>
    <mergeCell ref="H2:L2"/>
    <mergeCell ref="A5:G5"/>
    <mergeCell ref="H5:L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145" zoomScaleNormal="145" zoomScalePageLayoutView="0" workbookViewId="0" topLeftCell="A1">
      <selection activeCell="F15" sqref="A1:F15"/>
    </sheetView>
  </sheetViews>
  <sheetFormatPr defaultColWidth="9.00390625" defaultRowHeight="12.75"/>
  <cols>
    <col min="1" max="1" width="3.25390625" style="1" customWidth="1"/>
    <col min="2" max="2" width="13.875" style="1" customWidth="1"/>
    <col min="3" max="3" width="42.375" style="1" customWidth="1"/>
    <col min="4" max="4" width="11.875" style="1" customWidth="1"/>
    <col min="5" max="5" width="11.125" style="1" customWidth="1"/>
    <col min="6" max="6" width="12.875" style="1" customWidth="1"/>
    <col min="7" max="16384" width="9.125" style="1" customWidth="1"/>
  </cols>
  <sheetData>
    <row r="1" spans="1:6" ht="36" customHeight="1" thickBot="1">
      <c r="A1" s="103" t="s">
        <v>37</v>
      </c>
      <c r="B1" s="104"/>
      <c r="C1" s="104"/>
      <c r="D1" s="104"/>
      <c r="E1" s="104"/>
      <c r="F1" s="105"/>
    </row>
    <row r="2" spans="1:6" ht="47.25" customHeight="1" thickBot="1">
      <c r="A2" s="106" t="s">
        <v>28</v>
      </c>
      <c r="B2" s="107"/>
      <c r="C2" s="107"/>
      <c r="D2" s="107"/>
      <c r="E2" s="107"/>
      <c r="F2" s="108"/>
    </row>
    <row r="3" spans="1:6" ht="30">
      <c r="A3" s="23" t="s">
        <v>6</v>
      </c>
      <c r="B3" s="24" t="s">
        <v>38</v>
      </c>
      <c r="C3" s="24" t="s">
        <v>7</v>
      </c>
      <c r="D3" s="24" t="s">
        <v>39</v>
      </c>
      <c r="E3" s="24" t="s">
        <v>40</v>
      </c>
      <c r="F3" s="26" t="s">
        <v>41</v>
      </c>
    </row>
    <row r="4" spans="1:6" ht="15.75" thickBot="1">
      <c r="A4" s="28">
        <v>1</v>
      </c>
      <c r="B4" s="29">
        <v>2</v>
      </c>
      <c r="C4" s="30">
        <v>3</v>
      </c>
      <c r="D4" s="29">
        <v>4</v>
      </c>
      <c r="E4" s="29">
        <v>5</v>
      </c>
      <c r="F4" s="31">
        <v>6</v>
      </c>
    </row>
    <row r="5" spans="1:6" ht="21" customHeight="1" thickBot="1">
      <c r="A5" s="127" t="s">
        <v>10</v>
      </c>
      <c r="B5" s="128"/>
      <c r="C5" s="128"/>
      <c r="D5" s="128"/>
      <c r="E5" s="128"/>
      <c r="F5" s="129"/>
    </row>
    <row r="6" spans="1:6" ht="15.75" thickBot="1">
      <c r="A6" s="63">
        <v>1</v>
      </c>
      <c r="B6" s="64">
        <v>1</v>
      </c>
      <c r="C6" s="65" t="s">
        <v>21</v>
      </c>
      <c r="D6" s="66">
        <f>SUM(F8:F9)</f>
        <v>6625</v>
      </c>
      <c r="E6" s="66">
        <f>D6*0.23</f>
        <v>1523.75</v>
      </c>
      <c r="F6" s="67">
        <f>E6+D6</f>
        <v>8148.75</v>
      </c>
    </row>
    <row r="7" spans="1:6" ht="12.75" hidden="1">
      <c r="A7" s="130">
        <v>1</v>
      </c>
      <c r="B7" s="133" t="s">
        <v>3</v>
      </c>
      <c r="C7" s="68" t="s">
        <v>22</v>
      </c>
      <c r="D7" s="69" t="s">
        <v>16</v>
      </c>
      <c r="E7" s="70" t="s">
        <v>16</v>
      </c>
      <c r="F7" s="71" t="s">
        <v>16</v>
      </c>
    </row>
    <row r="8" spans="1:6" ht="12.75" hidden="1">
      <c r="A8" s="131"/>
      <c r="B8" s="134"/>
      <c r="C8" s="72" t="s">
        <v>17</v>
      </c>
      <c r="D8" s="73">
        <v>0.25</v>
      </c>
      <c r="E8" s="74">
        <v>16500</v>
      </c>
      <c r="F8" s="75">
        <f>D8*E8</f>
        <v>4125</v>
      </c>
    </row>
    <row r="9" spans="1:6" ht="13.5" hidden="1" thickBot="1">
      <c r="A9" s="132"/>
      <c r="B9" s="135"/>
      <c r="C9" s="72" t="s">
        <v>18</v>
      </c>
      <c r="D9" s="74">
        <v>1</v>
      </c>
      <c r="E9" s="74">
        <v>2500</v>
      </c>
      <c r="F9" s="75">
        <f>D9*E9</f>
        <v>2500</v>
      </c>
    </row>
    <row r="10" spans="1:6" s="12" customFormat="1" ht="15.75" thickBot="1">
      <c r="A10" s="63">
        <v>2</v>
      </c>
      <c r="B10" s="93" t="s">
        <v>43</v>
      </c>
      <c r="C10" s="76" t="s">
        <v>5</v>
      </c>
      <c r="D10" s="77">
        <f>SUM(F11,F13:F14)</f>
        <v>130029.7</v>
      </c>
      <c r="E10" s="66">
        <f>D10*0.23</f>
        <v>29906.831000000002</v>
      </c>
      <c r="F10" s="67">
        <f>E10+D10</f>
        <v>159936.531</v>
      </c>
    </row>
    <row r="11" spans="1:6" s="12" customFormat="1" ht="107.25" customHeight="1" hidden="1">
      <c r="A11" s="78">
        <v>2</v>
      </c>
      <c r="B11" s="79" t="s">
        <v>24</v>
      </c>
      <c r="C11" s="80" t="s">
        <v>29</v>
      </c>
      <c r="D11" s="81">
        <f>(5.2*D8*1000)+21</f>
        <v>1321</v>
      </c>
      <c r="E11" s="82">
        <v>19.7</v>
      </c>
      <c r="F11" s="83">
        <f>D11*E11</f>
        <v>26023.7</v>
      </c>
    </row>
    <row r="12" spans="1:6" ht="12.75" hidden="1">
      <c r="A12" s="124">
        <v>3</v>
      </c>
      <c r="B12" s="84" t="s">
        <v>16</v>
      </c>
      <c r="C12" s="85" t="s">
        <v>32</v>
      </c>
      <c r="D12" s="86" t="s">
        <v>16</v>
      </c>
      <c r="E12" s="86" t="s">
        <v>16</v>
      </c>
      <c r="F12" s="87" t="s">
        <v>16</v>
      </c>
    </row>
    <row r="13" spans="1:6" ht="38.25" hidden="1">
      <c r="A13" s="125"/>
      <c r="B13" s="84" t="s">
        <v>35</v>
      </c>
      <c r="C13" s="10" t="s">
        <v>26</v>
      </c>
      <c r="D13" s="88">
        <f>(5.2*D8*1000)+21</f>
        <v>1321</v>
      </c>
      <c r="E13" s="89">
        <v>18</v>
      </c>
      <c r="F13" s="90">
        <f>D13*E13</f>
        <v>23778</v>
      </c>
    </row>
    <row r="14" spans="1:6" ht="39" hidden="1" thickBot="1">
      <c r="A14" s="126"/>
      <c r="B14" s="84" t="s">
        <v>36</v>
      </c>
      <c r="C14" s="10" t="s">
        <v>34</v>
      </c>
      <c r="D14" s="88">
        <f>(5.1*D8*1000)+19</f>
        <v>1294</v>
      </c>
      <c r="E14" s="89">
        <v>62</v>
      </c>
      <c r="F14" s="90">
        <f>D14*E14</f>
        <v>80228</v>
      </c>
    </row>
    <row r="15" spans="1:6" ht="15" customHeight="1" thickBot="1">
      <c r="A15" s="122" t="s">
        <v>42</v>
      </c>
      <c r="B15" s="123"/>
      <c r="C15" s="123"/>
      <c r="D15" s="91">
        <f>D6+D10</f>
        <v>136654.7</v>
      </c>
      <c r="E15" s="91">
        <f>E6+E10</f>
        <v>31430.581000000002</v>
      </c>
      <c r="F15" s="92">
        <f>SUM(F10,F6)</f>
        <v>168085.281</v>
      </c>
    </row>
  </sheetData>
  <sheetProtection/>
  <mergeCells count="7">
    <mergeCell ref="A15:C15"/>
    <mergeCell ref="A12:A14"/>
    <mergeCell ref="A5:F5"/>
    <mergeCell ref="A7:A9"/>
    <mergeCell ref="B7:B9"/>
    <mergeCell ref="A1:F1"/>
    <mergeCell ref="A2:F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KALINOWSKI</dc:creator>
  <cp:keywords/>
  <dc:description/>
  <cp:lastModifiedBy>s.sadoch</cp:lastModifiedBy>
  <cp:lastPrinted>2022-04-26T10:01:57Z</cp:lastPrinted>
  <dcterms:created xsi:type="dcterms:W3CDTF">2001-04-27T06:03:10Z</dcterms:created>
  <dcterms:modified xsi:type="dcterms:W3CDTF">2022-06-23T06:51:11Z</dcterms:modified>
  <cp:category/>
  <cp:version/>
  <cp:contentType/>
  <cp:contentStatus/>
</cp:coreProperties>
</file>